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EE190098-28FB-41C0-87C8-E0CEE881857D}" xr6:coauthVersionLast="45" xr6:coauthVersionMax="45" xr10:uidLastSave="{E72CC2A8-5D01-48A5-9492-219D8289AE61}"/>
  <bookViews>
    <workbookView xWindow="3015" yWindow="253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<sst xmlns="http://schemas.openxmlformats.org/spreadsheetml/2006/main" count="91" uniqueCount="84">
  <si>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</si>
  <si>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</si>
  <si>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</si>
  <si>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</si>
  <si>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</si>
  <si>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</si>
  <si>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</si>
  <si>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</si>
  <si>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</si>
  <si>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</si>
  <si>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</si>
  <si>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</si>
  <si>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</si>
  <si>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</si>
  <si>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</si>
  <si>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</si>
  <si>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</si>
  <si>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</si>
  <si>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</si>
  <si>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</si>
  <si>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</si>
  <si>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</si>
  <si>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</si>
  <si>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</si>
  <si>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</si>
  <si>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</si>
  <si>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</si>
  <si>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</si>
  <si>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</si>
  <si>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</si>
  <si>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</si>
  <si>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</si>
  <si>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</si>
  <si>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</si>
  <si>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</si>
  <si>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</si>
  <si>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</si>
  <si>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</si>
  <si>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</si>
  <si>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</si>
  <si>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</si>
  <si>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</si>
  <si>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</si>
  <si>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</si>
  <si>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</si>
  <si>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</si>
  <si>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</si>
  <si>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</si>
  <si>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</si>
  <si>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</si>
  <si>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</si>
  <si>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</si>
  <si>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</si>
  <si>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</si>
  <si>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</si>
  <si>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</si>
  <si>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</si>
  <si>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</si>
  <si>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</si>
  <si>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</si>
  <si>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</si>
  <si>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</si>
  <si>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</si>
  <si>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</si>
  <si>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</si>
  <si>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코어i3-9세대 9100F (커피레이크-R) (정품)</t>
    <phoneticPr fontId="1" type="noConversion"/>
  </si>
  <si>
    <t xml:space="preserve">ABKO(앱코) 자이로스 X101 RGB  </t>
    <phoneticPr fontId="1" type="noConversion"/>
  </si>
  <si>
    <t>삼성전자 DDR4 8G PC4-21300 (정품)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</si>
  <si>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</si>
  <si>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</si>
  <si>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한스캠프</t>
    <phoneticPr fontId="1" type="noConversion"/>
  </si>
  <si>
    <t>010-3516-5791</t>
    <phoneticPr fontId="1" type="noConversion"/>
  </si>
  <si>
    <t xml:space="preserve">B275H 27인치 프리싱크 HDR 무결점 </t>
    <phoneticPr fontId="1" type="noConversion"/>
  </si>
  <si>
    <t>모니터</t>
    <phoneticPr fontId="1" type="noConversion"/>
  </si>
  <si>
    <t>DVI TO HDMI 케이블 2M</t>
    <phoneticPr fontId="1" type="noConversion"/>
  </si>
  <si>
    <t>케이블</t>
    <phoneticPr fontId="1" type="noConversion"/>
  </si>
  <si>
    <t>큐닉스 키보드마우스 SET</t>
    <phoneticPr fontId="1" type="noConversion"/>
  </si>
  <si>
    <t xml:space="preserve"> 키보드마우스</t>
    <phoneticPr fontId="1" type="noConversion"/>
  </si>
  <si>
    <t>게이밍패드 5mm</t>
    <phoneticPr fontId="1" type="noConversion"/>
  </si>
  <si>
    <t>패드</t>
    <phoneticPr fontId="1" type="noConversion"/>
  </si>
  <si>
    <t>경기도 시흥시 서울대학로59-21 배곧로얄팰리스테크노1차 433호</t>
    <phoneticPr fontId="1" type="noConversion"/>
  </si>
  <si>
    <t xml:space="preserve">MSI(엠에스아이) GT1030 에어로 ITX OC D5 2GB  </t>
    <phoneticPr fontId="1" type="noConversion"/>
  </si>
  <si>
    <t>MSI B365M PRO-VH</t>
    <phoneticPr fontId="1" type="noConversion"/>
  </si>
  <si>
    <t>Western Digital WD BLUE SN550 M.2 NVMe (500GB) 일반 모델대비 3배이상 빠름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</si>
</sst>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A6" sqref="A6:B2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30" t="s">
        <v>70</v>
      </c>
      <c r="C1" s="31" t="s">
        <v>46</v>
      </c>
      <c r="D1" s="32"/>
      <c r="E1" s="87"/>
      <c r="F1" s="88"/>
      <c r="G1" s="88"/>
      <c r="H1" s="89"/>
    </row>
    <row r="2" spans="1:9" ht="22.5" customHeight="1">
      <c r="A2" s="18" t="s">
        <v>47</v>
      </c>
      <c r="B2" s="24" t="s">
        <v>71</v>
      </c>
      <c r="C2" s="33"/>
      <c r="D2" s="34"/>
      <c r="E2" s="90"/>
      <c r="F2" s="91"/>
      <c r="G2" s="91"/>
      <c r="H2" s="92"/>
    </row>
    <row r="3" spans="1:9" ht="22.5" customHeight="1">
      <c r="A3" s="18" t="s">
        <v>48</v>
      </c>
      <c r="B3" s="20">
        <f ca="1">TODAY()</f>
        <v>43976</v>
      </c>
      <c r="C3" s="19" t="s">
        <v>49</v>
      </c>
      <c r="D3" s="23">
        <f ca="1">TODAY()</f>
        <v>43976</v>
      </c>
      <c r="E3" s="90"/>
      <c r="F3" s="91"/>
      <c r="G3" s="91"/>
      <c r="H3" s="92"/>
    </row>
    <row r="4" spans="1:9" ht="22.5" customHeight="1">
      <c r="A4" s="17" t="s">
        <v>45</v>
      </c>
      <c r="B4" s="37" t="s">
        <v>80</v>
      </c>
      <c r="C4" s="37"/>
      <c r="D4" s="38"/>
      <c r="E4" s="93"/>
      <c r="F4" s="94"/>
      <c r="G4" s="94"/>
      <c r="H4" s="95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26</v>
      </c>
      <c r="B6" s="100"/>
      <c r="C6" s="57" t="s">
        <v>65</v>
      </c>
      <c r="D6" s="58"/>
      <c r="E6" s="3" t="s">
        <v>6</v>
      </c>
      <c r="F6" s="6">
        <v>102000</v>
      </c>
      <c r="G6" s="3">
        <v>1</v>
      </c>
      <c r="H6" s="6">
        <f>F6*G6</f>
        <v>102000</v>
      </c>
      <c r="I6" s="2"/>
    </row>
    <row r="7" spans="1:9" ht="24" customHeight="1">
      <c r="A7" s="101"/>
      <c r="B7" s="102"/>
      <c r="C7" s="57" t="s">
        <v>66</v>
      </c>
      <c r="D7" s="58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1"/>
      <c r="B8" s="102"/>
      <c r="C8" s="111" t="s">
        <v>82</v>
      </c>
      <c r="D8" s="112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37.5" customHeight="1">
      <c r="A9" s="101"/>
      <c r="B9" s="102"/>
      <c r="C9" s="57" t="s">
        <v>67</v>
      </c>
      <c r="D9" s="58"/>
      <c r="E9" s="3" t="s">
        <v>8</v>
      </c>
      <c r="F9" s="6">
        <v>42000</v>
      </c>
      <c r="G9" s="3">
        <v>2</v>
      </c>
      <c r="H9" s="6">
        <f t="shared" si="0"/>
        <v>84000</v>
      </c>
      <c r="I9" s="2"/>
    </row>
    <row r="10" spans="1:9" ht="24" customHeight="1">
      <c r="A10" s="101"/>
      <c r="B10" s="102"/>
      <c r="C10" s="111" t="s">
        <v>81</v>
      </c>
      <c r="D10" s="112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34.5" customHeight="1">
      <c r="A11" s="101"/>
      <c r="B11" s="102"/>
      <c r="C11" s="111" t="s">
        <v>83</v>
      </c>
      <c r="D11" s="112"/>
      <c r="E11" s="3" t="s">
        <v>10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4" customHeight="1">
      <c r="A12" s="101"/>
      <c r="B12" s="102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46"/>
      <c r="D13" s="47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46" t="s">
        <v>68</v>
      </c>
      <c r="D14" s="47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46" t="s">
        <v>69</v>
      </c>
      <c r="D15" s="47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1"/>
      <c r="B16" s="102"/>
      <c r="C16" s="53" t="s">
        <v>63</v>
      </c>
      <c r="D16" s="5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109"/>
      <c r="D17" s="11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55" t="s">
        <v>58</v>
      </c>
      <c r="D18" s="56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51"/>
      <c r="D19" s="52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1"/>
      <c r="B20" s="102"/>
      <c r="C20" s="39" t="s">
        <v>18</v>
      </c>
      <c r="D20" s="39"/>
      <c r="E20" s="59">
        <f>SUM(H6:H19)</f>
        <v>648000</v>
      </c>
      <c r="F20" s="59"/>
      <c r="G20" s="22">
        <v>1</v>
      </c>
      <c r="H20" s="98" t="s">
        <v>20</v>
      </c>
      <c r="I20" s="2"/>
    </row>
    <row r="21" spans="1:9" ht="12.75" customHeight="1">
      <c r="A21" s="101"/>
      <c r="B21" s="102"/>
      <c r="C21" s="39"/>
      <c r="D21" s="39"/>
      <c r="E21" s="59">
        <f>E20*G20</f>
        <v>648000</v>
      </c>
      <c r="F21" s="59"/>
      <c r="G21" s="59"/>
      <c r="H21" s="98"/>
      <c r="I21" s="2"/>
    </row>
    <row r="22" spans="1:9" ht="12.75" customHeight="1">
      <c r="A22" s="101"/>
      <c r="B22" s="102"/>
      <c r="C22" s="39"/>
      <c r="D22" s="39"/>
      <c r="E22" s="59"/>
      <c r="F22" s="59"/>
      <c r="G22" s="59"/>
      <c r="H22" s="98"/>
      <c r="I22" s="2"/>
    </row>
    <row r="23" spans="1:9" ht="17.25" customHeight="1">
      <c r="A23" s="101"/>
      <c r="B23" s="102"/>
      <c r="C23" s="44" t="s">
        <v>23</v>
      </c>
      <c r="D23" s="4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3"/>
      <c r="B24" s="104"/>
      <c r="C24" s="46" t="s">
        <v>72</v>
      </c>
      <c r="D24" s="47"/>
      <c r="E24" s="5" t="s">
        <v>73</v>
      </c>
      <c r="F24" s="6">
        <v>145000</v>
      </c>
      <c r="G24" s="3">
        <v>3</v>
      </c>
      <c r="H24" s="6">
        <f>F24*G24</f>
        <v>435000</v>
      </c>
      <c r="I24" s="2"/>
    </row>
    <row r="25" spans="1:9" ht="16.5" customHeight="1">
      <c r="A25" s="67" t="str">
        <f>IF(F37="현금(이체X)",Sheet2!D2,IF(F37="카드",Sheet2!D2,IF(F37="이체 및 현금영수증",Sheet2!E1,IF(F37="카드+현금",Sheet2!D2,IF(F37="이체 및 세금계산서",Sheet2!D1)))))</f>
        <v>참고사항</v>
      </c>
      <c r="B25" s="68"/>
      <c r="C25" s="48" t="s">
        <v>74</v>
      </c>
      <c r="D25" s="47"/>
      <c r="E25" s="3" t="s">
        <v>75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69"/>
      <c r="B26" s="70"/>
      <c r="C26" s="48" t="s">
        <v>76</v>
      </c>
      <c r="D26" s="47"/>
      <c r="E26" s="3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69"/>
      <c r="B27" s="70"/>
      <c r="C27" s="49" t="s">
        <v>78</v>
      </c>
      <c r="D27" s="50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69"/>
      <c r="B28" s="70"/>
      <c r="C28" s="49"/>
      <c r="D28" s="50"/>
      <c r="E28" s="5"/>
      <c r="F28" s="6"/>
      <c r="G28" s="3"/>
      <c r="H28" s="6">
        <f t="shared" si="1"/>
        <v>0</v>
      </c>
      <c r="I28" s="2"/>
    </row>
    <row r="29" spans="1:9">
      <c r="A29" s="69"/>
      <c r="B29" s="70"/>
      <c r="C29" s="49"/>
      <c r="D29" s="50"/>
      <c r="E29" s="5"/>
      <c r="F29" s="6"/>
      <c r="G29" s="3"/>
      <c r="H29" s="6">
        <f t="shared" si="1"/>
        <v>0</v>
      </c>
      <c r="I29" s="2"/>
    </row>
    <row r="30" spans="1:9">
      <c r="A30" s="69"/>
      <c r="B30" s="70"/>
      <c r="C30" s="49"/>
      <c r="D30" s="5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9"/>
      <c r="B31" s="70"/>
      <c r="C31" s="49"/>
      <c r="D31" s="50"/>
      <c r="E31" s="5"/>
      <c r="F31" s="6"/>
      <c r="G31" s="3"/>
      <c r="H31" s="6">
        <f t="shared" si="1"/>
        <v>0</v>
      </c>
      <c r="I31" s="2"/>
    </row>
    <row r="32" spans="1:9">
      <c r="A32" s="71"/>
      <c r="B32" s="72"/>
      <c r="C32" s="49"/>
      <c r="D32" s="50"/>
      <c r="E32" s="5"/>
      <c r="F32" s="6"/>
      <c r="G32" s="3"/>
      <c r="H32" s="6">
        <f t="shared" si="1"/>
        <v>0</v>
      </c>
      <c r="I32" s="2"/>
    </row>
    <row r="33" spans="1:9" ht="13.5" customHeight="1">
      <c r="A33" s="73" t="s">
        <v>34</v>
      </c>
      <c r="B33" s="74"/>
      <c r="C33" s="40" t="str">
        <f>IF(F37="현금(이체X)",Sheet2!C1,IF(F37="카드",Sheet2!C1,IF(F37="이체 및 현금영수증",Sheet2!C1,IF(F37="카드+현금",Sheet2!C2,IF(F37="이체 및 세금계산서",Sheet2!C1)))))</f>
        <v>선택사항</v>
      </c>
      <c r="D33" s="41"/>
      <c r="E33" s="59">
        <f>SUM(H24:H32)</f>
        <v>435000</v>
      </c>
      <c r="F33" s="59"/>
      <c r="G33" s="60"/>
      <c r="H33" s="96" t="s">
        <v>20</v>
      </c>
      <c r="I33" s="2"/>
    </row>
    <row r="34" spans="1:9" ht="14.25" customHeight="1">
      <c r="A34" s="75"/>
      <c r="B34" s="76"/>
      <c r="C34" s="42"/>
      <c r="D34" s="43"/>
      <c r="E34" s="61"/>
      <c r="F34" s="61"/>
      <c r="G34" s="62"/>
      <c r="H34" s="97"/>
      <c r="I34" s="2"/>
    </row>
    <row r="35" spans="1:9" ht="16.5" customHeight="1">
      <c r="A35" s="65" t="s">
        <v>37</v>
      </c>
      <c r="B35" s="66"/>
      <c r="C35" s="79"/>
      <c r="D35" s="80"/>
      <c r="E35" s="8" t="s">
        <v>4</v>
      </c>
      <c r="F35" s="107">
        <f>SUM(E21,E33)</f>
        <v>1083000</v>
      </c>
      <c r="G35" s="107"/>
      <c r="H35" s="9" t="s">
        <v>20</v>
      </c>
      <c r="I35" s="2"/>
    </row>
    <row r="36" spans="1:9" ht="16.5" customHeight="1">
      <c r="A36" s="65" t="s">
        <v>36</v>
      </c>
      <c r="B36" s="66"/>
      <c r="C36" s="7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8"/>
      <c r="E36" s="8" t="s">
        <v>21</v>
      </c>
      <c r="F36" s="105">
        <f>F35*1.1-F35</f>
        <v>108300</v>
      </c>
      <c r="G36" s="106"/>
      <c r="H36" s="10"/>
      <c r="I36" s="2"/>
    </row>
    <row r="37" spans="1:9" ht="17.25" customHeight="1">
      <c r="A37" s="65" t="s">
        <v>32</v>
      </c>
      <c r="B37" s="66"/>
      <c r="C37" s="81"/>
      <c r="D37" s="82"/>
      <c r="E37" s="8" t="s">
        <v>31</v>
      </c>
      <c r="F37" s="63" t="s">
        <v>64</v>
      </c>
      <c r="G37" s="64"/>
      <c r="H37" s="11"/>
      <c r="I37" s="2"/>
    </row>
    <row r="38" spans="1:9" ht="19.5" customHeight="1">
      <c r="A38" s="73" t="s">
        <v>33</v>
      </c>
      <c r="B38" s="74"/>
      <c r="C38" s="83">
        <f>SUM(C35:C36)-C37</f>
        <v>0</v>
      </c>
      <c r="D38" s="84"/>
      <c r="E38" s="26" t="s">
        <v>62</v>
      </c>
      <c r="F38" s="63"/>
      <c r="G38" s="64"/>
      <c r="H38" s="108"/>
      <c r="I38" s="2"/>
    </row>
    <row r="39" spans="1:9" ht="20.25" customHeight="1">
      <c r="A39" s="75"/>
      <c r="B39" s="76"/>
      <c r="C39" s="85"/>
      <c r="D39" s="86"/>
      <c r="E39" s="14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1220000</v>
      </c>
      <c r="G39" s="59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1083000</v>
      </c>
    </row>
    <row r="5" spans="1:6">
      <c r="A5" t="s">
        <v>44</v>
      </c>
      <c r="B5">
        <f>B4*1.13</f>
        <v>1223790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2020-05-25T02:27:28Z</cp:lastPrinted>
  <dcterms:created xsi:type="dcterms:W3CDTF">2019-03-28T03:58:09Z</dcterms:created>
  <dcterms:modified xsi:type="dcterms:W3CDTF">2020-05-25T02:27:32Z</dcterms:modified>
</cp:coreProperties>
</file>