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47EDA4AF-BC52-4EC1-82D8-5068967CE530}" xr6:coauthVersionLast="45" xr6:coauthVersionMax="45" xr10:uidLastSave="{DE2555FB-E478-4BCA-85CE-B144CFED0302}"/>
  <bookViews>
    <workbookView xWindow="4380" yWindow="3585" windowWidth="25770" windowHeight="131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<sst xmlns="http://schemas.openxmlformats.org/spreadsheetml/2006/main" count="88" uniqueCount="81">
  <si>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</si>
  <si>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</si>
  <si>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</si>
  <si>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</si>
  <si>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</si>
  <si>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</si>
  <si>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</si>
  <si>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</si>
  <si>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</si>
  <si>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</si>
  <si>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</si>
  <si>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</si>
  <si>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</si>
  <si>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</si>
  <si>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</si>
  <si>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</si>
  <si>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</si>
  <si>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</si>
  <si>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</si>
  <si>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</si>
  <si>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</si>
  <si>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</si>
  <si>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</si>
  <si>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</si>
  <si>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</si>
  <si>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</si>
  <si>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</si>
  <si>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</si>
  <si>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</si>
  <si>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</si>
  <si>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</si>
  <si>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</si>
  <si>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</si>
  <si>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</si>
  <si>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</si>
  <si>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</si>
  <si>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</si>
  <si>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</si>
  <si>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</si>
  <si>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</si>
  <si>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</si>
  <si>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</si>
  <si>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</si>
  <si>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</si>
  <si>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</si>
  <si>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</si>
  <si>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</si>
  <si>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</si>
  <si>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</si>
  <si>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</si>
  <si>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</si>
  <si>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</si>
  <si>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</si>
  <si>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</si>
  <si>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</si>
  <si>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</si>
  <si>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</si>
  <si>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</si>
  <si>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</si>
  <si>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</si>
  <si>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</si>
  <si>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</si>
  <si>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</si>
  <si>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</si>
  <si>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</si>
  <si>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</si>
  <si>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</si>
  <si>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</si>
  <si>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</si>
  <si>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</si>
  <si>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</si>
  <si>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IPLEX Typhoon</t>
    <phoneticPr fontId="1" type="noConversion"/>
  </si>
  <si>
    <t>삼성전자 DDR4 8G PC4-21300 (정품)</t>
    <phoneticPr fontId="1" type="noConversion"/>
  </si>
  <si>
    <t>WD Blue 3D SSD (500GB)</t>
    <phoneticPr fontId="1" type="noConversion"/>
  </si>
  <si>
    <t>WD 2TB BLUE</t>
    <phoneticPr fontId="1" type="noConversion"/>
  </si>
  <si>
    <t>DEEPCOOL MATREXX 55 MESH ADD-RGB 4F</t>
    <phoneticPr fontId="1" type="noConversion"/>
  </si>
  <si>
    <t>마이크로닉스 Classic II 750W 80PLUS Bronze</t>
    <phoneticPr fontId="1" type="noConversion"/>
  </si>
  <si>
    <t>AMD 라이젠 5 3600 (마티스)(정품)</t>
    <phoneticPr fontId="1" type="noConversion"/>
  </si>
  <si>
    <t>MSI 지포스 RTX 2060 SUPER 게이밍 X D6 8GB 트윈프로져7</t>
    <phoneticPr fontId="1" type="noConversion"/>
  </si>
  <si>
    <t>코스니크</t>
    <phoneticPr fontId="1" type="noConversion"/>
  </si>
  <si>
    <t>MSI MAG B450M 박격포 맥스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</si>
</sst>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9" sqref="F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70</v>
      </c>
      <c r="B1" s="25" t="s">
        <v>79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4"/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43902</v>
      </c>
      <c r="C3" s="19" t="s">
        <v>55</v>
      </c>
      <c r="D3" s="23"/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29</v>
      </c>
      <c r="B6" s="102"/>
      <c r="C6" s="75" t="s">
        <v>77</v>
      </c>
      <c r="D6" s="76"/>
      <c r="E6" s="3" t="s">
        <v>6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103"/>
      <c r="B7" s="104"/>
      <c r="C7" s="75" t="s">
        <v>71</v>
      </c>
      <c r="D7" s="76"/>
      <c r="E7" s="28" t="s">
        <v>14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3"/>
      <c r="B8" s="104"/>
      <c r="C8" s="75" t="s">
        <v>80</v>
      </c>
      <c r="D8" s="76"/>
      <c r="E8" s="3" t="s">
        <v>7</v>
      </c>
      <c r="F8" s="6">
        <v>114000</v>
      </c>
      <c r="G8" s="3">
        <v>1</v>
      </c>
      <c r="H8" s="6">
        <f t="shared" si="0"/>
        <v>114000</v>
      </c>
      <c r="I8" s="2"/>
    </row>
    <row r="9" spans="1:9" ht="37.5" customHeight="1">
      <c r="A9" s="103"/>
      <c r="B9" s="104"/>
      <c r="C9" s="75" t="s">
        <v>72</v>
      </c>
      <c r="D9" s="7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3"/>
      <c r="B10" s="104"/>
      <c r="C10" s="75" t="s">
        <v>78</v>
      </c>
      <c r="D10" s="76"/>
      <c r="E10" s="3" t="s">
        <v>9</v>
      </c>
      <c r="F10" s="6">
        <v>570000</v>
      </c>
      <c r="G10" s="3">
        <v>1</v>
      </c>
      <c r="H10" s="6">
        <f t="shared" si="0"/>
        <v>570000</v>
      </c>
      <c r="I10" s="2"/>
    </row>
    <row r="11" spans="1:9" ht="34.5" customHeight="1">
      <c r="A11" s="103"/>
      <c r="B11" s="104"/>
      <c r="C11" s="75" t="s">
        <v>73</v>
      </c>
      <c r="D11" s="76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3"/>
      <c r="B12" s="104"/>
      <c r="C12" s="75" t="s">
        <v>74</v>
      </c>
      <c r="D12" s="76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4" customHeight="1">
      <c r="A13" s="103"/>
      <c r="B13" s="104"/>
      <c r="C13" s="48"/>
      <c r="D13" s="49"/>
      <c r="E13" s="3"/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75</v>
      </c>
      <c r="D14" s="49"/>
      <c r="E14" s="3" t="s">
        <v>12</v>
      </c>
      <c r="F14" s="6">
        <v>80000</v>
      </c>
      <c r="G14" s="3">
        <v>1</v>
      </c>
      <c r="H14" s="6">
        <f t="shared" si="0"/>
        <v>80000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13</v>
      </c>
      <c r="F15" s="6">
        <v>90000</v>
      </c>
      <c r="G15" s="3">
        <v>1</v>
      </c>
      <c r="H15" s="6">
        <f t="shared" si="0"/>
        <v>90000</v>
      </c>
      <c r="I15" s="2"/>
    </row>
    <row r="16" spans="1:9" ht="24" customHeight="1">
      <c r="A16" s="103"/>
      <c r="B16" s="104"/>
      <c r="C16" s="71" t="s">
        <v>49</v>
      </c>
      <c r="D16" s="72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10"/>
      <c r="D17" s="111" t="s">
        <v>56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73" t="s">
        <v>64</v>
      </c>
      <c r="D18" s="74"/>
      <c r="E18" s="4" t="s">
        <v>30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17</v>
      </c>
      <c r="D20" s="41"/>
      <c r="E20" s="77">
        <f>SUM(H6:H19)</f>
        <v>1489000</v>
      </c>
      <c r="F20" s="77"/>
      <c r="G20" s="22">
        <v>1</v>
      </c>
      <c r="H20" s="100" t="s">
        <v>19</v>
      </c>
      <c r="I20" s="2"/>
    </row>
    <row r="21" spans="1:9" ht="12.75" customHeight="1">
      <c r="A21" s="103"/>
      <c r="B21" s="104"/>
      <c r="C21" s="41"/>
      <c r="D21" s="41"/>
      <c r="E21" s="77">
        <f>E20*G20</f>
        <v>1489000</v>
      </c>
      <c r="F21" s="77"/>
      <c r="G21" s="77"/>
      <c r="H21" s="100"/>
      <c r="I21" s="2"/>
    </row>
    <row r="22" spans="1:9" ht="12.75" customHeight="1">
      <c r="A22" s="103"/>
      <c r="B22" s="104"/>
      <c r="C22" s="41"/>
      <c r="D22" s="41"/>
      <c r="E22" s="77"/>
      <c r="F22" s="77"/>
      <c r="G22" s="77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20</v>
      </c>
      <c r="F24" s="6"/>
      <c r="G24" s="3"/>
      <c r="H24" s="6">
        <f>F24*G24</f>
        <v>0</v>
      </c>
      <c r="I24" s="2"/>
    </row>
    <row r="25" spans="1:9" ht="16.5" customHeight="1">
      <c r="A25" s="55" t="str">
        <f>IF(F37="현금(이체X)",Sheet2!D2,IF(F37="카드",Sheet2!D2,IF(F37="이체 및 현금영수증",Sheet2!E1,IF(F37="카드+현금",Sheet2!D2,IF(F37="이체 및 세금계산서",Sheet2!D1)))))</f>
        <v>참고사항</v>
      </c>
      <c r="B25" s="56"/>
      <c r="C25" s="50"/>
      <c r="D25" s="49"/>
      <c r="E25" s="3" t="s">
        <v>50</v>
      </c>
      <c r="F25" s="6"/>
      <c r="G25" s="3"/>
      <c r="H25" s="6">
        <f t="shared" ref="H25:H32" si="1">F25*G25</f>
        <v>0</v>
      </c>
      <c r="I25" s="2"/>
    </row>
    <row r="26" spans="1:9">
      <c r="A26" s="57"/>
      <c r="B26" s="58"/>
      <c r="C26" s="50"/>
      <c r="D26" s="49"/>
      <c r="E26" s="5" t="s">
        <v>28</v>
      </c>
      <c r="F26" s="6"/>
      <c r="G26" s="3"/>
      <c r="H26" s="6">
        <f t="shared" si="1"/>
        <v>0</v>
      </c>
      <c r="I26" s="2"/>
    </row>
    <row r="27" spans="1:9">
      <c r="A27" s="57"/>
      <c r="B27" s="58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57"/>
      <c r="B28" s="58"/>
      <c r="C28" s="51"/>
      <c r="D28" s="5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7"/>
      <c r="B29" s="58"/>
      <c r="C29" s="51"/>
      <c r="D29" s="5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7"/>
      <c r="B30" s="58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57"/>
      <c r="B31" s="58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59"/>
      <c r="B32" s="60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61" t="s">
        <v>38</v>
      </c>
      <c r="B33" s="62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77">
        <f>SUM(H24:H32)</f>
        <v>0</v>
      </c>
      <c r="F33" s="77"/>
      <c r="G33" s="78"/>
      <c r="H33" s="98" t="s">
        <v>19</v>
      </c>
      <c r="I33" s="2"/>
    </row>
    <row r="34" spans="1:9" ht="14.25" customHeight="1">
      <c r="A34" s="63"/>
      <c r="B34" s="64"/>
      <c r="C34" s="44"/>
      <c r="D34" s="45"/>
      <c r="E34" s="79"/>
      <c r="F34" s="79"/>
      <c r="G34" s="80"/>
      <c r="H34" s="99"/>
      <c r="I34" s="2"/>
    </row>
    <row r="35" spans="1:9" ht="16.5" customHeight="1">
      <c r="A35" s="65" t="s">
        <v>40</v>
      </c>
      <c r="B35" s="66"/>
      <c r="C35" s="69"/>
      <c r="D35" s="70"/>
      <c r="E35" s="8" t="s">
        <v>4</v>
      </c>
      <c r="F35" s="109">
        <f>SUM(E21,E33)</f>
        <v>1489000</v>
      </c>
      <c r="G35" s="109"/>
      <c r="H35" s="9" t="s">
        <v>19</v>
      </c>
      <c r="I35" s="2"/>
    </row>
    <row r="36" spans="1:9" ht="16.5" customHeight="1">
      <c r="A36" s="65" t="s">
        <v>41</v>
      </c>
      <c r="B36" s="66"/>
      <c r="C36" s="67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68"/>
      <c r="E36" s="8" t="s">
        <v>21</v>
      </c>
      <c r="F36" s="107">
        <f>F35*1.1-F35</f>
        <v>148900.00000000023</v>
      </c>
      <c r="G36" s="108"/>
      <c r="H36" s="10"/>
      <c r="I36" s="2"/>
    </row>
    <row r="37" spans="1:9" ht="17.25" customHeight="1">
      <c r="A37" s="65" t="s">
        <v>36</v>
      </c>
      <c r="B37" s="66"/>
      <c r="C37" s="83"/>
      <c r="D37" s="84"/>
      <c r="E37" s="8" t="s">
        <v>34</v>
      </c>
      <c r="F37" s="81" t="s">
        <v>68</v>
      </c>
      <c r="G37" s="82"/>
      <c r="H37" s="11"/>
      <c r="I37" s="2"/>
    </row>
    <row r="38" spans="1:9" ht="19.5" customHeight="1">
      <c r="A38" s="61" t="s">
        <v>37</v>
      </c>
      <c r="B38" s="62"/>
      <c r="C38" s="85">
        <f>SUM(C35:C36)-C37</f>
        <v>0</v>
      </c>
      <c r="D38" s="86"/>
      <c r="E38" s="27" t="s">
        <v>67</v>
      </c>
      <c r="F38" s="29"/>
      <c r="G38" s="30" t="s">
        <v>66</v>
      </c>
      <c r="H38" s="29"/>
      <c r="I38" s="2"/>
    </row>
    <row r="39" spans="1:9" ht="20.25" customHeight="1">
      <c r="A39" s="63"/>
      <c r="B39" s="64"/>
      <c r="C39" s="87"/>
      <c r="D39" s="88"/>
      <c r="E39" s="14" t="s">
        <v>22</v>
      </c>
      <c r="F39" s="77">
        <f>IF(F37="현금(이체X)",F35,IF(F37="카드",F35+F35*13%,IF(F37="이체 및 현금영수증",F35+F35*10%,IF(F37="이체 및 세금계산서",F35+F35*10%,IF(F37="이체 및 세금계산서",F35+F35*10%,)))))-F38</f>
        <v>1489000</v>
      </c>
      <c r="G39" s="77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  <mergeCell ref="E21:G22"/>
    <mergeCell ref="E33:G34"/>
    <mergeCell ref="F37:G37"/>
    <mergeCell ref="A37:B37"/>
    <mergeCell ref="C15:D15"/>
    <mergeCell ref="C16:D16"/>
    <mergeCell ref="C18:D18"/>
    <mergeCell ref="C10:D10"/>
    <mergeCell ref="C11:D11"/>
    <mergeCell ref="C12:D12"/>
    <mergeCell ref="C13:D13"/>
    <mergeCell ref="C14:D14"/>
    <mergeCell ref="A25:B32"/>
    <mergeCell ref="A33:B34"/>
    <mergeCell ref="A35:B35"/>
    <mergeCell ref="A36:B36"/>
    <mergeCell ref="C36:D36"/>
    <mergeCell ref="C35:D35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D6E7731D-8781-4078-AFD3-0A9ABA623112}">
          <x14:formula1>
            <xm:f>'[코스니크 초고사양 견적서.xlsx]Sheet2'!#REF!</xm:f>
          </x14:formula1>
          <xm:sqref>C18:D18</xm:sqref>
        </x14:dataValidation>
        <x14:dataValidation type="list" allowBlank="1" showInputMessage="1" showErrorMessage="1" xr:uid="{C8664A97-9156-4949-960D-844A3ACF40EB}">
          <x14:formula1>
            <xm:f>'[코스니크 초고사양 견적서.xlsx]Sheet2'!#REF!</xm:f>
          </x14:formula1>
          <xm:sqref>C17:D17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35</v>
      </c>
      <c r="B1" t="s">
        <v>24</v>
      </c>
      <c r="C1" t="s">
        <v>42</v>
      </c>
      <c r="D1" s="13" t="s">
        <v>44</v>
      </c>
      <c r="E1" s="31" t="s">
        <v>69</v>
      </c>
      <c r="F1" s="31"/>
    </row>
    <row r="2" spans="1:6">
      <c r="A2" t="s">
        <v>31</v>
      </c>
      <c r="B2" t="s">
        <v>19</v>
      </c>
      <c r="C2" t="s">
        <v>47</v>
      </c>
      <c r="D2" t="s">
        <v>43</v>
      </c>
    </row>
    <row r="3" spans="1:6">
      <c r="A3" t="s">
        <v>32</v>
      </c>
      <c r="B3" t="s">
        <v>39</v>
      </c>
      <c r="D3" s="16" t="s">
        <v>45</v>
      </c>
    </row>
    <row r="4" spans="1:6">
      <c r="A4" t="s">
        <v>33</v>
      </c>
      <c r="B4" s="12">
        <f>Sheet1!F35-(Sheet1!C35/1.3)</f>
        <v>1489000</v>
      </c>
    </row>
    <row r="5" spans="1:6">
      <c r="A5" t="s">
        <v>48</v>
      </c>
    </row>
    <row r="6" spans="1:6">
      <c r="A6" t="s">
        <v>46</v>
      </c>
    </row>
    <row r="7" spans="1:6">
      <c r="A7" t="s">
        <v>18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6"/>
    </row>
    <row r="17" spans="1:1">
      <c r="A17" s="26"/>
    </row>
    <row r="18" spans="1:1">
      <c r="A18" s="26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2020-03-12T08:19:17Z</dcterms:modified>
</cp:coreProperties>
</file>