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834CFF3-90CB-48F2-B11D-784F8EB74111}" xr6:coauthVersionLast="45" xr6:coauthVersionMax="45" xr10:uidLastSave="{00000000-0000-0000-0000-000000000000}"/>
  <bookViews>
    <workbookView xWindow="38400" yWindow="33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6" i="1" s="1"/>
  <c r="B4" i="2" l="1"/>
  <c r="F39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<sst xmlns="http://schemas.openxmlformats.org/spreadsheetml/2006/main" count="82" uniqueCount="75">
  <si>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</si>
  <si>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</si>
  <si>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</si>
  <si>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</si>
  <si>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</si>
  <si>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</si>
  <si>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</si>
  <si>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</si>
  <si>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</si>
  <si>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</si>
  <si>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</si>
  <si>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</si>
  <si>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</si>
  <si>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</si>
  <si>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</si>
  <si>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</si>
  <si>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</si>
  <si>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</si>
  <si>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</si>
  <si>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</si>
  <si>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</si>
  <si>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</si>
  <si>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</si>
  <si>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</si>
  <si>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</si>
  <si>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</si>
  <si>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</si>
  <si>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</si>
  <si>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</si>
  <si>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</si>
  <si>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</si>
  <si>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</si>
  <si>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</si>
  <si>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</si>
  <si>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</si>
  <si>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</si>
  <si>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</si>
  <si>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</si>
  <si>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</si>
  <si>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</si>
  <si>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</si>
  <si>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</si>
  <si>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</si>
  <si>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</si>
  <si>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</si>
  <si>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</si>
  <si>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</si>
  <si>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</si>
  <si>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</si>
  <si>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</si>
  <si>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</si>
  <si>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</si>
  <si>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</si>
  <si>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</si>
  <si>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</si>
  <si>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</si>
  <si>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</si>
  <si>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</si>
  <si>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</si>
  <si>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</si>
  <si>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</si>
  <si>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</si>
  <si>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</si>
  <si>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</si>
  <si>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</si>
  <si>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</si>
  <si>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</si>
  <si>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</si>
  <si>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</si>
  <si>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지엘코리아</t>
    <phoneticPr fontId="1" type="noConversion"/>
  </si>
  <si>
    <t>010-7180-3325</t>
    <phoneticPr fontId="1" type="noConversion"/>
  </si>
  <si>
    <t>2417IH 래안텍 (신모델) … 마지막물건임니다.ㅠ</t>
    <phoneticPr fontId="1" type="noConversion"/>
  </si>
  <si>
    <t xml:space="preserve"> EFM SG24BCM-Mini  145,000 원  </t>
    <phoneticPr fontId="1" type="noConversion"/>
  </si>
  <si>
    <t>허브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</si>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</sst>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68</v>
      </c>
      <c r="B1" s="109" t="s">
        <v>69</v>
      </c>
      <c r="C1" s="31" t="s">
        <v>54</v>
      </c>
      <c r="D1" s="32"/>
      <c r="E1" s="87"/>
      <c r="F1" s="88"/>
      <c r="G1" s="88"/>
      <c r="H1" s="89"/>
    </row>
    <row r="2" spans="1:9" ht="22.5" customHeight="1">
      <c r="A2" s="18" t="s">
        <v>55</v>
      </c>
      <c r="B2" s="109" t="s">
        <v>70</v>
      </c>
      <c r="C2" s="33"/>
      <c r="D2" s="34"/>
      <c r="E2" s="90"/>
      <c r="F2" s="91"/>
      <c r="G2" s="91"/>
      <c r="H2" s="92"/>
    </row>
    <row r="3" spans="1:9" ht="22.5" customHeight="1">
      <c r="A3" s="18" t="s">
        <v>56</v>
      </c>
      <c r="B3" s="20">
        <f ca="1">TODAY()</f>
        <v>43923</v>
      </c>
      <c r="C3" s="19" t="s">
        <v>57</v>
      </c>
      <c r="D3" s="25"/>
      <c r="E3" s="90"/>
      <c r="F3" s="91"/>
      <c r="G3" s="91"/>
      <c r="H3" s="92"/>
    </row>
    <row r="4" spans="1:9" ht="22.5" customHeight="1">
      <c r="A4" s="17" t="s">
        <v>53</v>
      </c>
      <c r="B4" s="37"/>
      <c r="C4" s="37"/>
      <c r="D4" s="38"/>
      <c r="E4" s="93"/>
      <c r="F4" s="94"/>
      <c r="G4" s="94"/>
      <c r="H4" s="95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31</v>
      </c>
      <c r="B6" s="100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7"/>
      <c r="D7" s="58"/>
      <c r="E7" s="28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57"/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57"/>
      <c r="D11" s="5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46"/>
      <c r="D13" s="47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46"/>
      <c r="D14" s="47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46"/>
      <c r="D15" s="47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53" t="s">
        <v>51</v>
      </c>
      <c r="D16" s="5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3"/>
      <c r="D17" s="22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55" t="s">
        <v>65</v>
      </c>
      <c r="D18" s="5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1"/>
      <c r="D19" s="52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39" t="s">
        <v>18</v>
      </c>
      <c r="D20" s="39"/>
      <c r="E20" s="59">
        <f>SUM(H6:H19)</f>
        <v>0</v>
      </c>
      <c r="F20" s="59"/>
      <c r="G20" s="24">
        <v>1</v>
      </c>
      <c r="H20" s="98" t="s">
        <v>20</v>
      </c>
      <c r="I20" s="2"/>
    </row>
    <row r="21" spans="1:9" ht="12.75" customHeight="1">
      <c r="A21" s="101"/>
      <c r="B21" s="102"/>
      <c r="C21" s="39"/>
      <c r="D21" s="39"/>
      <c r="E21" s="59">
        <f>E20*G20</f>
        <v>0</v>
      </c>
      <c r="F21" s="59"/>
      <c r="G21" s="59"/>
      <c r="H21" s="98"/>
      <c r="I21" s="2"/>
    </row>
    <row r="22" spans="1:9" ht="12.75" customHeight="1">
      <c r="A22" s="101"/>
      <c r="B22" s="102"/>
      <c r="C22" s="39"/>
      <c r="D22" s="39"/>
      <c r="E22" s="59"/>
      <c r="F22" s="59"/>
      <c r="G22" s="59"/>
      <c r="H22" s="98"/>
      <c r="I22" s="2"/>
    </row>
    <row r="23" spans="1:9" ht="17.25" customHeight="1">
      <c r="A23" s="101"/>
      <c r="B23" s="102"/>
      <c r="C23" s="44" t="s">
        <v>24</v>
      </c>
      <c r="D23" s="4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3"/>
      <c r="B24" s="104"/>
      <c r="C24" s="46" t="s">
        <v>71</v>
      </c>
      <c r="D24" s="47"/>
      <c r="E24" s="5" t="s">
        <v>21</v>
      </c>
      <c r="F24" s="6">
        <v>119000</v>
      </c>
      <c r="G24" s="3">
        <v>3</v>
      </c>
      <c r="H24" s="6">
        <f>F24*G24</f>
        <v>357000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8"/>
      <c r="C25" s="48"/>
      <c r="D25" s="47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69"/>
      <c r="B26" s="70"/>
      <c r="C26" s="48"/>
      <c r="D26" s="47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69"/>
      <c r="B27" s="70"/>
      <c r="C27" s="49"/>
      <c r="D27" s="50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69"/>
      <c r="B28" s="70"/>
      <c r="C28" s="49"/>
      <c r="D28" s="50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69"/>
      <c r="B29" s="70"/>
      <c r="C29" s="49"/>
      <c r="D29" s="50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69"/>
      <c r="B30" s="70"/>
      <c r="C30" s="49" t="s">
        <v>72</v>
      </c>
      <c r="D30" s="50"/>
      <c r="E30" s="5" t="s">
        <v>73</v>
      </c>
      <c r="F30" s="6">
        <v>150000</v>
      </c>
      <c r="G30" s="3">
        <v>1</v>
      </c>
      <c r="H30" s="6">
        <f t="shared" si="1"/>
        <v>150000</v>
      </c>
      <c r="I30" s="2"/>
    </row>
    <row r="31" spans="1:9" ht="16.5" hidden="1" customHeight="1">
      <c r="A31" s="69"/>
      <c r="B31" s="70"/>
      <c r="C31" s="49"/>
      <c r="D31" s="50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49"/>
      <c r="D32" s="50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40</v>
      </c>
      <c r="B33" s="74"/>
      <c r="C33" s="40" t="str">
        <f>IF(F37="현금(이체X)",Sheet2!C1,IF(F37="카드",Sheet2!C1,IF(F37="이체 및 현금영수증",Sheet2!C1,IF(F37="카드+현금",Sheet2!C2,IF(F37="이체 및 세금계산서",Sheet2!C1)))))</f>
        <v>선택사항</v>
      </c>
      <c r="D33" s="41"/>
      <c r="E33" s="59">
        <f>SUM(H24:H32)</f>
        <v>507000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2"/>
      <c r="D34" s="43"/>
      <c r="E34" s="61"/>
      <c r="F34" s="61"/>
      <c r="G34" s="62"/>
      <c r="H34" s="97"/>
      <c r="I34" s="2"/>
    </row>
    <row r="35" spans="1:9" ht="16.5" customHeight="1">
      <c r="A35" s="65" t="s">
        <v>42</v>
      </c>
      <c r="B35" s="66"/>
      <c r="C35" s="79"/>
      <c r="D35" s="80"/>
      <c r="E35" s="8" t="s">
        <v>4</v>
      </c>
      <c r="F35" s="107">
        <f>SUM(E21,E33)</f>
        <v>507000</v>
      </c>
      <c r="G35" s="107"/>
      <c r="H35" s="9" t="s">
        <v>20</v>
      </c>
      <c r="I35" s="2"/>
    </row>
    <row r="36" spans="1:9" ht="16.5" customHeight="1">
      <c r="A36" s="65" t="s">
        <v>43</v>
      </c>
      <c r="B36" s="66"/>
      <c r="C36" s="77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8"/>
      <c r="E36" s="8" t="s">
        <v>22</v>
      </c>
      <c r="F36" s="105">
        <f>F35*1.1-F35</f>
        <v>50700</v>
      </c>
      <c r="G36" s="106"/>
      <c r="H36" s="10"/>
      <c r="I36" s="2"/>
    </row>
    <row r="37" spans="1:9" ht="17.25" customHeight="1">
      <c r="A37" s="65" t="s">
        <v>38</v>
      </c>
      <c r="B37" s="66"/>
      <c r="C37" s="81"/>
      <c r="D37" s="82"/>
      <c r="E37" s="8" t="s">
        <v>36</v>
      </c>
      <c r="F37" s="63" t="s">
        <v>74</v>
      </c>
      <c r="G37" s="64"/>
      <c r="H37" s="11"/>
      <c r="I37" s="2"/>
    </row>
    <row r="38" spans="1:9" ht="19.5" customHeight="1">
      <c r="A38" s="73" t="s">
        <v>39</v>
      </c>
      <c r="B38" s="74"/>
      <c r="C38" s="83">
        <f>SUM(C35:C36)-C37</f>
        <v>0</v>
      </c>
      <c r="D38" s="84"/>
      <c r="E38" s="27"/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23</v>
      </c>
      <c r="F39" s="59">
        <f>IF(F37="현금(이체X)",F35,IF(F37="카드",F35+F35*13%,IF(F37="이체 및 현금영수증",F35+F35*10%,IF(F37="이체 및 세금계산서",F35+F35*10%,IF(F37="이체 및 세금계산서",F35+F35*10%,)))))-F38</f>
        <v>557700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29" t="s">
        <v>67</v>
      </c>
      <c r="F1" s="29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507000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6"/>
    </row>
    <row r="17" spans="1:1">
      <c r="A17" s="26"/>
    </row>
    <row r="18" spans="1:1">
      <c r="A18" s="26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2020-04-02T08:26:58Z</cp:lastPrinted>
  <dcterms:created xsi:type="dcterms:W3CDTF">2019-03-28T03:58:09Z</dcterms:created>
  <dcterms:modified xsi:type="dcterms:W3CDTF">2020-04-02T08:28:10Z</dcterms:modified>
</cp:coreProperties>
</file>