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33EC8D5-AB84-4BDB-A858-8D94530E7B08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C36" i="1" l="1"/>
  <c r="C38" i="1" s="1"/>
  <c r="H18" i="1" l="1"/>
  <c r="E20" i="1" s="1"/>
  <c r="E21" i="1" s="1"/>
  <c r="F35" i="1" s="1"/>
  <c r="H17" i="1"/>
  <c r="F39" i="1" l="1"/>
  <c r="B4" i="2"/>
  <c r="F36" i="1"/>
</calcChain>
</file>

<file path=xl/sharedStrings.xml><?xml version="1.0" encoding="utf-8"?>
<sst xmlns="http://schemas.openxmlformats.org/spreadsheetml/2006/main" count="94" uniqueCount="87">
  <si>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</si>
  <si>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</si>
  <si>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</si>
  <si>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</si>
  <si>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</si>
  <si>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</si>
  <si>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</si>
  <si>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</si>
  <si>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</si>
  <si>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</si>
  <si>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</si>
  <si>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</si>
  <si>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</si>
  <si>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</si>
  <si>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</si>
  <si>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</si>
  <si>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</si>
  <si>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</si>
  <si>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</si>
  <si>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</si>
  <si>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</si>
  <si>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</si>
  <si>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</si>
  <si>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</si>
  <si>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</si>
  <si>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</si>
  <si>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</si>
  <si>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</si>
  <si>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</si>
  <si>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</si>
  <si>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</si>
  <si>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</si>
  <si>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</si>
  <si>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</si>
  <si>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</si>
  <si>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</si>
  <si>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</si>
  <si>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</si>
  <si>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</si>
  <si>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</si>
  <si>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</si>
  <si>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</si>
  <si>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</si>
  <si>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</si>
  <si>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</si>
  <si>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</si>
  <si>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</si>
  <si>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</si>
  <si>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</si>
  <si>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</si>
  <si>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</si>
  <si>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</si>
  <si>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</si>
  <si>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</si>
  <si>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</si>
  <si>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</si>
  <si>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</si>
  <si>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</si>
  <si>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</si>
  <si>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</si>
  <si>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</si>
  <si>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</si>
  <si>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</si>
  <si>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</si>
  <si>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</si>
  <si>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</si>
  <si>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현금(이체X)</t>
  </si>
  <si>
    <t>국민은행 (예금주: 최진만) 361402-04-176640</t>
    <phoneticPr fontId="1" type="noConversion"/>
  </si>
  <si>
    <t>고객성명(회사명)</t>
    <phoneticPr fontId="1" type="noConversion"/>
  </si>
  <si>
    <t>AMD 라이젠 5 3600 (마티스) (정품)</t>
    <phoneticPr fontId="1" type="noConversion"/>
  </si>
  <si>
    <t>AMD 기본 정품 쿨러</t>
    <phoneticPr fontId="1" type="noConversion"/>
  </si>
  <si>
    <t>GIGABYTE B450M AORUS ELITE</t>
    <phoneticPr fontId="1" type="noConversion"/>
  </si>
  <si>
    <t>삼성전자 DDR4 8G PC4-21300 (정품)</t>
    <phoneticPr fontId="1" type="noConversion"/>
  </si>
  <si>
    <t>SAPPHIRE 라데온 RX 5500 XT PULSE OC D6 8GB Dual-X</t>
    <phoneticPr fontId="1" type="noConversion"/>
  </si>
  <si>
    <t>Western Digital WD Blue SN550 M.2 2280 (500GB)</t>
    <phoneticPr fontId="1" type="noConversion"/>
  </si>
  <si>
    <t>COX A7 네오 강화유리 무선 RGB HALO 블랙</t>
    <phoneticPr fontId="1" type="noConversion"/>
  </si>
  <si>
    <t>마이크로닉스 Classic II 700W</t>
    <phoneticPr fontId="1" type="noConversion"/>
  </si>
  <si>
    <t>퀵배송</t>
    <phoneticPr fontId="1" type="noConversion"/>
  </si>
  <si>
    <t>다마스 안전 퀵 배송 서비스</t>
    <phoneticPr fontId="1" type="noConversion"/>
  </si>
  <si>
    <t>조현우</t>
    <phoneticPr fontId="1" type="noConversion"/>
  </si>
  <si>
    <t>고급 게이밍 5mm 장패드 서비스</t>
    <phoneticPr fontId="1" type="noConversion"/>
  </si>
  <si>
    <t>키보드</t>
    <phoneticPr fontId="1" type="noConversion"/>
  </si>
  <si>
    <t>[COX] 유선 기계식 키보드, MONARCH 108 체리 (모나크 108) 축교환 , 저소음적축 [블랙/USB]</t>
    <phoneticPr fontId="1" type="noConversion"/>
  </si>
  <si>
    <t>[CJ ENM] ENTUS F27F144C 리얼 144 게이밍 [무결점]</t>
    <phoneticPr fontId="1" type="noConversion"/>
  </si>
  <si>
    <t>책상</t>
    <phoneticPr fontId="1" type="noConversion"/>
  </si>
  <si>
    <t>이체가능</t>
    <phoneticPr fontId="1" type="noConversion"/>
  </si>
  <si>
    <t>광진구 광장동 아차산로 76길 31 103동 309호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</si>
</sst>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10" sqref="C10:D10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68</v>
      </c>
      <c r="B1" s="27" t="s">
        <v>79</v>
      </c>
      <c r="C1" s="93" t="s">
        <v>52</v>
      </c>
      <c r="D1" s="94"/>
      <c r="E1" s="43"/>
      <c r="F1" s="44"/>
      <c r="G1" s="44"/>
      <c r="H1" s="45"/>
    </row>
    <row r="2" spans="1:9" ht="22.5" customHeight="1">
      <c r="A2" s="18" t="s">
        <v>53</v>
      </c>
      <c r="B2" s="26">
        <v>1020934030</v>
      </c>
      <c r="C2" s="95"/>
      <c r="D2" s="96"/>
      <c r="E2" s="46"/>
      <c r="F2" s="47"/>
      <c r="G2" s="47"/>
      <c r="H2" s="48"/>
    </row>
    <row r="3" spans="1:9" ht="22.5" customHeight="1">
      <c r="A3" s="18" t="s">
        <v>54</v>
      </c>
      <c r="B3" s="20">
        <f ca="1">TODAY()</f>
        <v>43918</v>
      </c>
      <c r="C3" s="19" t="s">
        <v>55</v>
      </c>
      <c r="D3" s="25">
        <v>43921</v>
      </c>
      <c r="E3" s="46"/>
      <c r="F3" s="47"/>
      <c r="G3" s="47"/>
      <c r="H3" s="48"/>
    </row>
    <row r="4" spans="1:9" ht="22.5" customHeight="1">
      <c r="A4" s="17" t="s">
        <v>51</v>
      </c>
      <c r="B4" s="97" t="s">
        <v>86</v>
      </c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30</v>
      </c>
      <c r="B6" s="56"/>
      <c r="C6" s="63" t="s">
        <v>69</v>
      </c>
      <c r="D6" s="64"/>
      <c r="E6" s="3" t="s">
        <v>6</v>
      </c>
      <c r="F6" s="6">
        <v>270000</v>
      </c>
      <c r="G6" s="3">
        <v>1</v>
      </c>
      <c r="H6" s="6">
        <f>F6*G6</f>
        <v>270000</v>
      </c>
      <c r="I6" s="2"/>
    </row>
    <row r="7" spans="1:9" ht="25.5" customHeight="1">
      <c r="A7" s="57"/>
      <c r="B7" s="58"/>
      <c r="C7" s="63" t="s">
        <v>70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130000</v>
      </c>
      <c r="G8" s="3">
        <v>1</v>
      </c>
      <c r="H8" s="6">
        <f t="shared" si="0"/>
        <v>130000</v>
      </c>
      <c r="I8" s="2"/>
    </row>
    <row r="9" spans="1:9" ht="25.5" customHeight="1">
      <c r="A9" s="57"/>
      <c r="B9" s="58"/>
      <c r="C9" s="63" t="s">
        <v>72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73</v>
      </c>
      <c r="D10" s="64"/>
      <c r="E10" s="3" t="s">
        <v>9</v>
      </c>
      <c r="F10" s="6">
        <v>300000</v>
      </c>
      <c r="G10" s="3">
        <v>1</v>
      </c>
      <c r="H10" s="6">
        <f t="shared" si="0"/>
        <v>300000</v>
      </c>
      <c r="I10" s="2"/>
    </row>
    <row r="11" spans="1:9" ht="25.5" customHeight="1">
      <c r="A11" s="57"/>
      <c r="B11" s="58"/>
      <c r="C11" s="63" t="s">
        <v>74</v>
      </c>
      <c r="D11" s="64"/>
      <c r="E11" s="3" t="s">
        <v>10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7"/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75</v>
      </c>
      <c r="D14" s="88"/>
      <c r="E14" s="3" t="s">
        <v>13</v>
      </c>
      <c r="F14" s="6">
        <v>80000</v>
      </c>
      <c r="G14" s="3">
        <v>1</v>
      </c>
      <c r="H14" s="6">
        <f t="shared" si="0"/>
        <v>80000</v>
      </c>
      <c r="I14" s="2"/>
    </row>
    <row r="15" spans="1:9" ht="25.5" customHeight="1">
      <c r="A15" s="57"/>
      <c r="B15" s="58"/>
      <c r="C15" s="87" t="s">
        <v>76</v>
      </c>
      <c r="D15" s="88"/>
      <c r="E15" s="3" t="s">
        <v>14</v>
      </c>
      <c r="F15" s="6">
        <v>70000</v>
      </c>
      <c r="G15" s="3">
        <v>1</v>
      </c>
      <c r="H15" s="6">
        <f t="shared" si="0"/>
        <v>70000</v>
      </c>
      <c r="I15" s="2"/>
    </row>
    <row r="16" spans="1:9" ht="24" customHeight="1">
      <c r="A16" s="57"/>
      <c r="B16" s="58"/>
      <c r="C16" s="89" t="s">
        <v>50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56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64</v>
      </c>
      <c r="D18" s="92"/>
      <c r="E18" s="4" t="s">
        <v>31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 t="s">
        <v>78</v>
      </c>
      <c r="D19" s="110"/>
      <c r="E19" s="4" t="s">
        <v>77</v>
      </c>
      <c r="F19" s="7">
        <v>0</v>
      </c>
      <c r="G19" s="4">
        <v>1</v>
      </c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1090000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1090000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24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5.5" customHeight="1">
      <c r="A24" s="59"/>
      <c r="B24" s="60"/>
      <c r="C24" s="87" t="s">
        <v>83</v>
      </c>
      <c r="D24" s="88"/>
      <c r="E24" s="5" t="s">
        <v>21</v>
      </c>
      <c r="F24" s="6">
        <v>205000</v>
      </c>
      <c r="G24" s="3">
        <v>1</v>
      </c>
      <c r="H24" s="6">
        <f>F24*G24</f>
        <v>205000</v>
      </c>
      <c r="I24" s="2"/>
    </row>
    <row r="25" spans="1:9" ht="25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 t="s">
        <v>82</v>
      </c>
      <c r="D25" s="88"/>
      <c r="E25" s="3" t="s">
        <v>81</v>
      </c>
      <c r="F25" s="6">
        <v>145000</v>
      </c>
      <c r="G25" s="3">
        <v>1</v>
      </c>
      <c r="H25" s="6">
        <f t="shared" ref="H25:H32" si="1">F25*G25</f>
        <v>145000</v>
      </c>
      <c r="I25" s="2"/>
    </row>
    <row r="26" spans="1:9">
      <c r="A26" s="79"/>
      <c r="B26" s="80"/>
      <c r="C26" s="106"/>
      <c r="D26" s="88"/>
      <c r="E26" s="5" t="s">
        <v>29</v>
      </c>
      <c r="F26" s="6"/>
      <c r="G26" s="3"/>
      <c r="H26" s="6">
        <f t="shared" si="1"/>
        <v>0</v>
      </c>
      <c r="I26" s="2"/>
    </row>
    <row r="27" spans="1:9">
      <c r="A27" s="79"/>
      <c r="B27" s="80"/>
      <c r="C27" s="107" t="s">
        <v>80</v>
      </c>
      <c r="D27" s="108"/>
      <c r="E27" s="5" t="s">
        <v>26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79"/>
      <c r="B28" s="80"/>
      <c r="C28" s="107"/>
      <c r="D28" s="108"/>
      <c r="E28" s="5" t="s">
        <v>27</v>
      </c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 t="s">
        <v>28</v>
      </c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 t="s">
        <v>84</v>
      </c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39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350000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41</v>
      </c>
      <c r="B35" s="76"/>
      <c r="C35" s="85"/>
      <c r="D35" s="86"/>
      <c r="E35" s="8" t="s">
        <v>4</v>
      </c>
      <c r="F35" s="67">
        <f>SUM(E21,E33)</f>
        <v>1440000</v>
      </c>
      <c r="G35" s="67"/>
      <c r="H35" s="9" t="s">
        <v>20</v>
      </c>
      <c r="I35" s="2"/>
    </row>
    <row r="36" spans="1:9" ht="16.5" customHeight="1">
      <c r="A36" s="75" t="s">
        <v>42</v>
      </c>
      <c r="B36" s="76"/>
      <c r="C36" s="83" t="str">
        <f>IF(F37="현금(이체X)",Sheet2!C1,IF(F37="카드",Sheet2!C1,IF(F37="이체 및 현금영수증",Sheet2!C1,IF(F37="카드+현금",ROUND(Sheet2!B4,-4),IF(F37="이체 및 세금계산서",Sheet2!C1)))))</f>
        <v>선택사항</v>
      </c>
      <c r="D36" s="84"/>
      <c r="E36" s="8" t="s">
        <v>22</v>
      </c>
      <c r="F36" s="65">
        <f>F35*1.1-F35</f>
        <v>144000.00000000023</v>
      </c>
      <c r="G36" s="66"/>
      <c r="H36" s="10"/>
      <c r="I36" s="2"/>
    </row>
    <row r="37" spans="1:9" ht="17.25" customHeight="1">
      <c r="A37" s="75" t="s">
        <v>37</v>
      </c>
      <c r="B37" s="76"/>
      <c r="C37" s="37"/>
      <c r="D37" s="38"/>
      <c r="E37" s="8" t="s">
        <v>35</v>
      </c>
      <c r="F37" s="69" t="s">
        <v>66</v>
      </c>
      <c r="G37" s="70"/>
      <c r="H37" s="11" t="s">
        <v>85</v>
      </c>
      <c r="I37" s="2"/>
    </row>
    <row r="38" spans="1:9" ht="19.5" customHeight="1">
      <c r="A38" s="33" t="s">
        <v>38</v>
      </c>
      <c r="B38" s="34"/>
      <c r="C38" s="39">
        <f>SUM(C35:C36)-C37</f>
        <v>0</v>
      </c>
      <c r="D38" s="40"/>
      <c r="E38" s="29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23</v>
      </c>
      <c r="F39" s="68">
        <f>IF(F37="현금(이체X)",F35,IF(F37="카드",F35+F35*13%,IF(F37="이체 및 현금영수증",F35+F35*10%,IF(F37="이체 및 세금계산서",F35+F35*10%,IF(F37="이체 및 세금계산서",F35+F35*10%,)))))-F38</f>
        <v>1440000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VAT별도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&amp;C&amp;"HancomEQN,보통"&amp;36견   적   서&amp;R&amp;"HyhwpEQ,굵게"&amp;14리얼컴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Sheet2!$A$1:$A$5</xm:f>
          </x14:formula1>
          <xm:sqref>F37:G37</xm:sqref>
        </x14:dataValidation>
        <x14:dataValidation type="list" allowBlank="1" showInputMessage="1" showErrorMessage="1" xr:uid="{6587FF1A-06AD-4557-ADA0-17B7DE393B0B}">
          <x14:formula1>
            <xm:f>Sheet2!$A$7:$A$10</xm:f>
          </x14:formula1>
          <xm:sqref>C17:D17</xm:sqref>
        </x14:dataValidation>
        <x14:dataValidation type="list" allowBlank="1" showInputMessage="1" showErrorMessage="1" xr:uid="{B275FD27-A1DE-4F23-8453-D37F50A49393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E1" sqref="E1"/>
    </sheetView>
  </sheetViews>
  <sheetFormatPr defaultRowHeight="16.5"/>
  <cols>
    <col min="1" max="1" width="46.75" bestFit="1" customWidth="1"/>
  </cols>
  <sheetData>
    <row r="1" spans="1:6" ht="82.5">
      <c r="A1" t="s">
        <v>36</v>
      </c>
      <c r="B1" t="s">
        <v>25</v>
      </c>
      <c r="C1" t="s">
        <v>43</v>
      </c>
      <c r="D1" s="13" t="s">
        <v>45</v>
      </c>
      <c r="E1" s="31" t="s">
        <v>67</v>
      </c>
      <c r="F1" s="31"/>
    </row>
    <row r="2" spans="1:6">
      <c r="A2" t="s">
        <v>32</v>
      </c>
      <c r="B2" t="s">
        <v>20</v>
      </c>
      <c r="C2" t="s">
        <v>48</v>
      </c>
      <c r="D2" t="s">
        <v>44</v>
      </c>
    </row>
    <row r="3" spans="1:6">
      <c r="A3" t="s">
        <v>33</v>
      </c>
      <c r="B3" t="s">
        <v>40</v>
      </c>
      <c r="D3" s="16" t="s">
        <v>46</v>
      </c>
    </row>
    <row r="4" spans="1:6">
      <c r="A4" t="s">
        <v>34</v>
      </c>
      <c r="B4" s="12">
        <f>Sheet1!F35-(Sheet1!C35/1.3)</f>
        <v>1440000</v>
      </c>
    </row>
    <row r="5" spans="1:6">
      <c r="A5" t="s">
        <v>49</v>
      </c>
    </row>
    <row r="6" spans="1:6">
      <c r="A6" t="s">
        <v>47</v>
      </c>
    </row>
    <row r="7" spans="1:6">
      <c r="A7" t="s">
        <v>19</v>
      </c>
      <c r="B7" s="12">
        <v>60000</v>
      </c>
    </row>
    <row r="8" spans="1:6">
      <c r="A8" t="s">
        <v>59</v>
      </c>
      <c r="B8" s="12">
        <v>70000</v>
      </c>
    </row>
    <row r="9" spans="1:6">
      <c r="A9" t="s">
        <v>57</v>
      </c>
      <c r="B9" s="12">
        <v>80000</v>
      </c>
    </row>
    <row r="10" spans="1:6">
      <c r="A10" t="s">
        <v>58</v>
      </c>
      <c r="B10" s="12">
        <v>100000</v>
      </c>
    </row>
    <row r="11" spans="1:6">
      <c r="A11" t="s">
        <v>61</v>
      </c>
      <c r="B11" s="12">
        <v>151200</v>
      </c>
    </row>
    <row r="12" spans="1:6">
      <c r="A12" t="s">
        <v>60</v>
      </c>
      <c r="B12" s="12">
        <v>188000</v>
      </c>
    </row>
    <row r="13" spans="1:6">
      <c r="A13" t="s">
        <v>62</v>
      </c>
      <c r="B13" s="12">
        <v>194290</v>
      </c>
    </row>
    <row r="14" spans="1:6">
      <c r="A14" t="s">
        <v>63</v>
      </c>
      <c r="B14" s="12">
        <v>359000</v>
      </c>
    </row>
    <row r="15" spans="1:6">
      <c r="A15" t="s">
        <v>65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2020-03-09T07:29:34Z</cp:lastPrinted>
  <dcterms:created xsi:type="dcterms:W3CDTF">2019-03-28T03:58:09Z</dcterms:created>
  <dcterms:modified xsi:type="dcterms:W3CDTF">2020-03-28T07:00:45Z</dcterms:modified>
</cp:coreProperties>
</file>