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51B67B88-A148-4F06-9575-4C5B410FFA76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" i="1" l="1"/>
  <c r="C34" i="1" l="1"/>
  <c r="H40" i="1"/>
  <c r="H7" i="1" l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6" i="1"/>
  <c r="H27" i="1"/>
  <c r="H28" i="1"/>
  <c r="H29" i="1"/>
  <c r="H30" i="1"/>
  <c r="H31" i="1"/>
  <c r="H32" i="1"/>
  <c r="H33" i="1"/>
  <c r="A26" i="1" l="1"/>
  <c r="H25" i="1" l="1"/>
  <c r="E34" i="1" s="1"/>
  <c r="H6" i="1"/>
  <c r="E21" i="1" l="1"/>
  <c r="E22" i="1" s="1"/>
  <c r="F36" i="1" l="1"/>
  <c r="B4" i="2" s="1"/>
  <c r="C37" i="1" l="1"/>
  <c r="C39" i="1" s="1"/>
  <c r="F40" i="1"/>
  <c r="F37" i="1"/>
</calcChain>
</file>

<file path=xl/sharedStrings.xml><?xml version="1.0" encoding="utf-8"?>
<sst xmlns="http://schemas.openxmlformats.org/spreadsheetml/2006/main" count="92" uniqueCount="82">
  <si>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</si>
  <si>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</si>
  <si>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</si>
  <si>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</si>
  <si>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</si>
  <si>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</si>
  <si>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</si>
  <si>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</si>
  <si>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</si>
  <si>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</si>
  <si>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</si>
  <si>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</si>
  <si>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</si>
  <si>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</si>
  <si>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</si>
  <si>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</si>
  <si>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</si>
  <si>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</si>
  <si>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</si>
  <si>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</si>
  <si>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</si>
  <si>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</si>
  <si>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</si>
  <si>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</si>
  <si>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</si>
  <si>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</si>
  <si>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</si>
  <si>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</si>
  <si>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</si>
  <si>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NVME 쿨러</t>
    <phoneticPr fontId="1" type="noConversion"/>
  </si>
  <si>
    <t>복구솔루션</t>
    <phoneticPr fontId="1" type="noConversion"/>
  </si>
  <si>
    <t>/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</si>
  <si>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</si>
  <si>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</si>
  <si>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</si>
  <si>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</si>
  <si>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</si>
  <si>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</si>
  <si>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</si>
  <si>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</si>
  <si>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</si>
  <si>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</si>
  <si>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</si>
  <si>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</si>
  <si>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</si>
  <si>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</si>
  <si>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</si>
  <si>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</si>
  <si>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</si>
  <si>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</si>
  <si>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</si>
  <si>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</si>
  <si>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</si>
  <si>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>/</t>
    <phoneticPr fontId="1" type="noConversion"/>
  </si>
  <si>
    <t>케이블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</si>
  <si>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</si>
  <si>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</si>
  <si>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</si>
  <si>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</si>
  <si>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</si>
  <si>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고객성명: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</si>
  <si>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</si>
  <si>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</si>
  <si>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</si>
  <si>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</si>
  <si>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</si>
  <si>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</si>
  <si>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</si>
  <si>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</si>
  <si>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</si>
  <si>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</si>
  <si>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 xml:space="preserve">3세대 RYZEN (AM4) AMD 3세대 라이젠 5 3600 (마티스)  </t>
    <phoneticPr fontId="1" type="noConversion"/>
  </si>
  <si>
    <t xml:space="preserve">GIGABYTE(기가바이트) B450M AORUS ELITE 제이씨현  </t>
    <phoneticPr fontId="1" type="noConversion"/>
  </si>
  <si>
    <t xml:space="preserve">SAMSUNG(삼성) 8G PC4-21300  </t>
    <phoneticPr fontId="1" type="noConversion"/>
  </si>
  <si>
    <t xml:space="preserve">MSI(엠에스아이) 1660 벤투스 S OC D5 6GB  </t>
    <phoneticPr fontId="1" type="noConversion"/>
  </si>
  <si>
    <t xml:space="preserve">WesternDigital WD Black SN750 (500G) </t>
    <phoneticPr fontId="1" type="noConversion"/>
  </si>
  <si>
    <t xml:space="preserve"> WesternDigital 2TB BLUE WD20EZRZ  </t>
    <phoneticPr fontId="1" type="noConversion"/>
  </si>
  <si>
    <t>/</t>
    <phoneticPr fontId="1" type="noConversion"/>
  </si>
  <si>
    <t>마이크로닉스 Master M60 메쉬</t>
    <phoneticPr fontId="1" type="noConversion"/>
  </si>
  <si>
    <t xml:space="preserve">마이크로닉스 Classic II 600W </t>
    <phoneticPr fontId="1" type="noConversion"/>
  </si>
  <si>
    <t>장성훈</t>
    <phoneticPr fontId="1" type="noConversion"/>
  </si>
  <si>
    <t>010-9738-7008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</si>
</sst>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496543</xdr:colOff>
      <xdr:row>0</xdr:row>
      <xdr:rowOff>47625</xdr:rowOff>
    </xdr:from>
    <xdr:to>
      <xdr:col>7</xdr:col>
      <xdr:colOff>583923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39968" y="47625"/>
          <a:ext cx="1944755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5"/>
  <sheetViews>
    <sheetView tabSelected="1" view="pageLayout" zoomScaleNormal="100" workbookViewId="0">
      <selection activeCell="E11" sqref="E11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4.25" customWidth="1"/>
    <col min="8" max="8" width="13.625" customWidth="1"/>
    <col min="9" max="10" width="4.875" customWidth="1"/>
    <col min="11" max="11" width="21.125" bestFit="1" customWidth="1"/>
  </cols>
  <sheetData>
    <row r="1" spans="1:9" ht="22.5" customHeight="1">
      <c r="A1" s="18" t="s">
        <v>60</v>
      </c>
      <c r="B1" s="26" t="s">
        <v>80</v>
      </c>
      <c r="C1" s="87" t="s">
        <v>56</v>
      </c>
      <c r="D1" s="88"/>
      <c r="E1" s="40"/>
      <c r="F1" s="41"/>
      <c r="G1" s="41"/>
      <c r="H1" s="42"/>
    </row>
    <row r="2" spans="1:9" ht="22.5" customHeight="1">
      <c r="A2" s="18" t="s">
        <v>57</v>
      </c>
      <c r="B2" s="27" t="s">
        <v>81</v>
      </c>
      <c r="C2" s="89"/>
      <c r="D2" s="90"/>
      <c r="E2" s="43"/>
      <c r="F2" s="44"/>
      <c r="G2" s="44"/>
      <c r="H2" s="45"/>
    </row>
    <row r="3" spans="1:9" ht="22.5" customHeight="1">
      <c r="A3" s="18" t="s">
        <v>58</v>
      </c>
      <c r="B3" s="20">
        <f ca="1">TODAY()</f>
        <v>43892</v>
      </c>
      <c r="C3" s="19" t="s">
        <v>59</v>
      </c>
      <c r="D3" s="25">
        <v>43892</v>
      </c>
      <c r="E3" s="43"/>
      <c r="F3" s="44"/>
      <c r="G3" s="44"/>
      <c r="H3" s="45"/>
    </row>
    <row r="4" spans="1:9" ht="22.5" customHeight="1">
      <c r="A4" s="17" t="s">
        <v>55</v>
      </c>
      <c r="B4" s="91"/>
      <c r="C4" s="91"/>
      <c r="D4" s="92"/>
      <c r="E4" s="46"/>
      <c r="F4" s="47"/>
      <c r="G4" s="47"/>
      <c r="H4" s="48"/>
    </row>
    <row r="5" spans="1:9">
      <c r="A5" s="58" t="s">
        <v>0</v>
      </c>
      <c r="B5" s="59"/>
      <c r="C5" s="58" t="s">
        <v>5</v>
      </c>
      <c r="D5" s="5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52" t="s">
        <v>33</v>
      </c>
      <c r="B6" s="53"/>
      <c r="C6" s="60" t="s">
        <v>71</v>
      </c>
      <c r="D6" s="61"/>
      <c r="E6" s="3" t="s">
        <v>6</v>
      </c>
      <c r="F6" s="6">
        <v>253000</v>
      </c>
      <c r="G6" s="3">
        <v>1</v>
      </c>
      <c r="H6" s="6">
        <f>F6*G6</f>
        <v>253000</v>
      </c>
      <c r="I6" s="2"/>
    </row>
    <row r="7" spans="1:9" ht="24" customHeight="1">
      <c r="A7" s="54"/>
      <c r="B7" s="55"/>
      <c r="C7" s="60" t="s">
        <v>72</v>
      </c>
      <c r="D7" s="61"/>
      <c r="E7" s="3" t="s">
        <v>7</v>
      </c>
      <c r="F7" s="6">
        <v>122000</v>
      </c>
      <c r="G7" s="3">
        <v>1</v>
      </c>
      <c r="H7" s="6">
        <f t="shared" ref="H7:H20" si="0">F7*G7</f>
        <v>122000</v>
      </c>
      <c r="I7" s="2"/>
    </row>
    <row r="8" spans="1:9" ht="25.5" customHeight="1">
      <c r="A8" s="54"/>
      <c r="B8" s="55"/>
      <c r="C8" s="60" t="s">
        <v>73</v>
      </c>
      <c r="D8" s="61"/>
      <c r="E8" s="3" t="s">
        <v>8</v>
      </c>
      <c r="F8" s="6">
        <v>45500</v>
      </c>
      <c r="G8" s="3">
        <v>2</v>
      </c>
      <c r="H8" s="6">
        <f t="shared" si="0"/>
        <v>91000</v>
      </c>
      <c r="I8" s="2"/>
    </row>
    <row r="9" spans="1:9" ht="37.5" customHeight="1">
      <c r="A9" s="54"/>
      <c r="B9" s="55"/>
      <c r="C9" s="60" t="s">
        <v>74</v>
      </c>
      <c r="D9" s="61"/>
      <c r="E9" s="3" t="s">
        <v>9</v>
      </c>
      <c r="F9" s="6">
        <v>253000</v>
      </c>
      <c r="G9" s="3">
        <v>1</v>
      </c>
      <c r="H9" s="6">
        <f t="shared" si="0"/>
        <v>253000</v>
      </c>
      <c r="I9" s="2"/>
    </row>
    <row r="10" spans="1:9" ht="24" customHeight="1">
      <c r="A10" s="54"/>
      <c r="B10" s="55"/>
      <c r="C10" s="60" t="s">
        <v>75</v>
      </c>
      <c r="D10" s="61"/>
      <c r="E10" s="3" t="s">
        <v>10</v>
      </c>
      <c r="F10" s="6">
        <v>112000</v>
      </c>
      <c r="G10" s="3">
        <v>1</v>
      </c>
      <c r="H10" s="6">
        <f t="shared" si="0"/>
        <v>112000</v>
      </c>
      <c r="I10" s="2"/>
    </row>
    <row r="11" spans="1:9" ht="34.5" customHeight="1">
      <c r="A11" s="54"/>
      <c r="B11" s="55"/>
      <c r="C11" s="60" t="s">
        <v>76</v>
      </c>
      <c r="D11" s="61"/>
      <c r="E11" s="3" t="s">
        <v>11</v>
      </c>
      <c r="F11" s="6">
        <v>64500</v>
      </c>
      <c r="G11" s="3">
        <v>1</v>
      </c>
      <c r="H11" s="6">
        <f t="shared" si="0"/>
        <v>64500</v>
      </c>
      <c r="I11" s="2"/>
    </row>
    <row r="12" spans="1:9" ht="24" customHeight="1">
      <c r="A12" s="54"/>
      <c r="B12" s="55"/>
      <c r="C12" s="60" t="s">
        <v>77</v>
      </c>
      <c r="D12" s="61"/>
      <c r="E12" s="3" t="s">
        <v>12</v>
      </c>
      <c r="F12" s="6"/>
      <c r="G12" s="3"/>
      <c r="H12" s="6">
        <f t="shared" si="0"/>
        <v>0</v>
      </c>
      <c r="I12" s="2"/>
    </row>
    <row r="13" spans="1:9" ht="24" customHeight="1">
      <c r="A13" s="54"/>
      <c r="B13" s="55"/>
      <c r="C13" s="71" t="s">
        <v>78</v>
      </c>
      <c r="D13" s="72"/>
      <c r="E13" s="3" t="s">
        <v>13</v>
      </c>
      <c r="F13" s="6">
        <v>43000</v>
      </c>
      <c r="G13" s="3">
        <v>1</v>
      </c>
      <c r="H13" s="6">
        <f t="shared" si="0"/>
        <v>43000</v>
      </c>
      <c r="I13" s="2"/>
    </row>
    <row r="14" spans="1:9" ht="29.25" customHeight="1">
      <c r="A14" s="54"/>
      <c r="B14" s="55"/>
      <c r="C14" s="71" t="s">
        <v>79</v>
      </c>
      <c r="D14" s="72"/>
      <c r="E14" s="3" t="s">
        <v>14</v>
      </c>
      <c r="F14" s="6">
        <v>55000</v>
      </c>
      <c r="G14" s="3">
        <v>1</v>
      </c>
      <c r="H14" s="6">
        <f t="shared" si="0"/>
        <v>55000</v>
      </c>
      <c r="I14" s="2"/>
    </row>
    <row r="15" spans="1:9" ht="24" customHeight="1">
      <c r="A15" s="54"/>
      <c r="B15" s="55"/>
      <c r="C15" s="71" t="s">
        <v>77</v>
      </c>
      <c r="D15" s="72"/>
      <c r="E15" s="3" t="s">
        <v>15</v>
      </c>
      <c r="F15" s="6"/>
      <c r="G15" s="3"/>
      <c r="H15" s="6">
        <f t="shared" si="0"/>
        <v>0</v>
      </c>
      <c r="I15" s="2"/>
    </row>
    <row r="16" spans="1:9" ht="24" customHeight="1">
      <c r="A16" s="54"/>
      <c r="B16" s="55"/>
      <c r="C16" s="71" t="s">
        <v>31</v>
      </c>
      <c r="D16" s="72"/>
      <c r="E16" s="3" t="s">
        <v>29</v>
      </c>
      <c r="F16" s="6"/>
      <c r="G16" s="3"/>
      <c r="H16" s="6">
        <f t="shared" si="0"/>
        <v>0</v>
      </c>
      <c r="I16" s="2"/>
    </row>
    <row r="17" spans="1:9" ht="24" customHeight="1">
      <c r="A17" s="54"/>
      <c r="B17" s="55"/>
      <c r="C17" s="73" t="s">
        <v>53</v>
      </c>
      <c r="D17" s="74"/>
      <c r="E17" s="3" t="s">
        <v>16</v>
      </c>
      <c r="F17" s="6"/>
      <c r="G17" s="3"/>
      <c r="H17" s="6">
        <f t="shared" si="0"/>
        <v>0</v>
      </c>
      <c r="I17" s="2"/>
    </row>
    <row r="18" spans="1:9">
      <c r="A18" s="54"/>
      <c r="B18" s="55"/>
      <c r="C18" s="23"/>
      <c r="D18" s="22" t="s">
        <v>61</v>
      </c>
      <c r="E18" s="4" t="s">
        <v>17</v>
      </c>
      <c r="F18" s="7">
        <v>60000</v>
      </c>
      <c r="G18" s="4">
        <v>1</v>
      </c>
      <c r="H18" s="6">
        <f t="shared" si="0"/>
        <v>60000</v>
      </c>
      <c r="I18" s="2"/>
    </row>
    <row r="19" spans="1:9">
      <c r="A19" s="54"/>
      <c r="B19" s="55"/>
      <c r="C19" s="75" t="s">
        <v>69</v>
      </c>
      <c r="D19" s="76"/>
      <c r="E19" s="4" t="s">
        <v>34</v>
      </c>
      <c r="F19" s="7"/>
      <c r="G19" s="4"/>
      <c r="H19" s="6">
        <f t="shared" si="0"/>
        <v>0</v>
      </c>
      <c r="I19" s="2"/>
    </row>
    <row r="20" spans="1:9">
      <c r="A20" s="54"/>
      <c r="B20" s="55"/>
      <c r="C20" s="103"/>
      <c r="D20" s="104"/>
      <c r="E20" s="4" t="s">
        <v>30</v>
      </c>
      <c r="F20" s="7"/>
      <c r="G20" s="4"/>
      <c r="H20" s="7">
        <f t="shared" si="0"/>
        <v>0</v>
      </c>
      <c r="I20" s="2"/>
    </row>
    <row r="21" spans="1:9" ht="12.75" customHeight="1">
      <c r="A21" s="54"/>
      <c r="B21" s="55"/>
      <c r="C21" s="93" t="s">
        <v>18</v>
      </c>
      <c r="D21" s="93"/>
      <c r="E21" s="65">
        <f>SUM(H6:H20)</f>
        <v>1053500</v>
      </c>
      <c r="F21" s="65"/>
      <c r="G21" s="24">
        <v>1</v>
      </c>
      <c r="H21" s="51" t="s">
        <v>20</v>
      </c>
      <c r="I21" s="2"/>
    </row>
    <row r="22" spans="1:9" ht="12.75" customHeight="1">
      <c r="A22" s="54"/>
      <c r="B22" s="55"/>
      <c r="C22" s="93"/>
      <c r="D22" s="93"/>
      <c r="E22" s="65">
        <f>E21*G21</f>
        <v>1053500</v>
      </c>
      <c r="F22" s="65"/>
      <c r="G22" s="65"/>
      <c r="H22" s="51"/>
      <c r="I22" s="2"/>
    </row>
    <row r="23" spans="1:9" ht="12.75" customHeight="1">
      <c r="A23" s="54"/>
      <c r="B23" s="55"/>
      <c r="C23" s="93"/>
      <c r="D23" s="93"/>
      <c r="E23" s="65"/>
      <c r="F23" s="65"/>
      <c r="G23" s="65"/>
      <c r="H23" s="51"/>
      <c r="I23" s="2"/>
    </row>
    <row r="24" spans="1:9" ht="17.25" customHeight="1">
      <c r="A24" s="54"/>
      <c r="B24" s="55"/>
      <c r="C24" s="98" t="s">
        <v>24</v>
      </c>
      <c r="D24" s="99"/>
      <c r="E24" s="21" t="s">
        <v>1</v>
      </c>
      <c r="F24" s="21" t="s">
        <v>2</v>
      </c>
      <c r="G24" s="21" t="s">
        <v>3</v>
      </c>
      <c r="H24" s="21"/>
      <c r="I24" s="2"/>
    </row>
    <row r="25" spans="1:9">
      <c r="A25" s="56"/>
      <c r="B25" s="57"/>
      <c r="C25" s="71"/>
      <c r="D25" s="72"/>
      <c r="E25" s="5" t="s">
        <v>21</v>
      </c>
      <c r="F25" s="6"/>
      <c r="G25" s="3"/>
      <c r="H25" s="6">
        <f>F25*G25</f>
        <v>0</v>
      </c>
      <c r="I25" s="2"/>
    </row>
    <row r="26" spans="1:9" ht="16.5" customHeight="1">
      <c r="A26" s="77" t="str">
        <f>IF(F38="현금(이체X)",Sheet2!D2,IF(F38="카드",Sheet2!D2,IF(F38="이체 및 현금영수증",Sheet2!D1,IF(F38="카드+현금",Sheet2!D2,IF(F38="이체 및 세금계산서",Sheet2!D1)))))</f>
        <v>참고사항</v>
      </c>
      <c r="B26" s="78"/>
      <c r="C26" s="100"/>
      <c r="D26" s="72"/>
      <c r="E26" s="3" t="s">
        <v>54</v>
      </c>
      <c r="F26" s="6"/>
      <c r="G26" s="3"/>
      <c r="H26" s="6">
        <f t="shared" ref="H26:H33" si="1">F26*G26</f>
        <v>0</v>
      </c>
      <c r="I26" s="2"/>
    </row>
    <row r="27" spans="1:9">
      <c r="A27" s="79"/>
      <c r="B27" s="80"/>
      <c r="C27" s="100"/>
      <c r="D27" s="72"/>
      <c r="E27" s="5" t="s">
        <v>32</v>
      </c>
      <c r="F27" s="6"/>
      <c r="G27" s="3"/>
      <c r="H27" s="6">
        <f t="shared" si="1"/>
        <v>0</v>
      </c>
      <c r="I27" s="2"/>
    </row>
    <row r="28" spans="1:9">
      <c r="A28" s="79"/>
      <c r="B28" s="80"/>
      <c r="C28" s="101"/>
      <c r="D28" s="102"/>
      <c r="E28" s="5" t="s">
        <v>26</v>
      </c>
      <c r="F28" s="6"/>
      <c r="G28" s="3"/>
      <c r="H28" s="6">
        <f t="shared" si="1"/>
        <v>0</v>
      </c>
      <c r="I28" s="2"/>
    </row>
    <row r="29" spans="1:9">
      <c r="A29" s="79"/>
      <c r="B29" s="80"/>
      <c r="C29" s="101"/>
      <c r="D29" s="102"/>
      <c r="E29" s="5" t="s">
        <v>27</v>
      </c>
      <c r="F29" s="6"/>
      <c r="G29" s="3"/>
      <c r="H29" s="6">
        <f t="shared" si="1"/>
        <v>0</v>
      </c>
      <c r="I29" s="2"/>
    </row>
    <row r="30" spans="1:9">
      <c r="A30" s="79"/>
      <c r="B30" s="80"/>
      <c r="C30" s="101"/>
      <c r="D30" s="102"/>
      <c r="E30" s="5" t="s">
        <v>28</v>
      </c>
      <c r="F30" s="6"/>
      <c r="G30" s="3"/>
      <c r="H30" s="6">
        <f t="shared" si="1"/>
        <v>0</v>
      </c>
      <c r="I30" s="2"/>
    </row>
    <row r="31" spans="1:9">
      <c r="A31" s="79"/>
      <c r="B31" s="80"/>
      <c r="C31" s="101"/>
      <c r="D31" s="102"/>
      <c r="E31" s="5"/>
      <c r="F31" s="6"/>
      <c r="G31" s="3"/>
      <c r="H31" s="6">
        <f t="shared" si="1"/>
        <v>0</v>
      </c>
      <c r="I31" s="2"/>
    </row>
    <row r="32" spans="1:9" ht="16.5" hidden="1" customHeight="1">
      <c r="A32" s="79"/>
      <c r="B32" s="80"/>
      <c r="C32" s="101"/>
      <c r="D32" s="102"/>
      <c r="E32" s="5"/>
      <c r="F32" s="6"/>
      <c r="G32" s="3"/>
      <c r="H32" s="6">
        <f t="shared" si="1"/>
        <v>0</v>
      </c>
      <c r="I32" s="2"/>
    </row>
    <row r="33" spans="1:9">
      <c r="A33" s="81"/>
      <c r="B33" s="82"/>
      <c r="C33" s="101"/>
      <c r="D33" s="102"/>
      <c r="E33" s="5"/>
      <c r="F33" s="6"/>
      <c r="G33" s="3"/>
      <c r="H33" s="6">
        <f t="shared" si="1"/>
        <v>0</v>
      </c>
      <c r="I33" s="2"/>
    </row>
    <row r="34" spans="1:9" ht="13.5" customHeight="1">
      <c r="A34" s="30" t="s">
        <v>42</v>
      </c>
      <c r="B34" s="31"/>
      <c r="C34" s="94" t="str">
        <f>IF(F38="현금(이체X)",Sheet2!C1,IF(F38="카드",Sheet2!C1,IF(F38="이체 및 현금영수증",Sheet2!C1,IF(F38="카드+현금",Sheet2!C2,IF(F38="이체 및 세금계산서",Sheet2!C1)))))</f>
        <v>선택사항</v>
      </c>
      <c r="D34" s="95"/>
      <c r="E34" s="65">
        <f>SUM(H25:H33)</f>
        <v>0</v>
      </c>
      <c r="F34" s="65"/>
      <c r="G34" s="66"/>
      <c r="H34" s="49" t="s">
        <v>20</v>
      </c>
      <c r="I34" s="2"/>
    </row>
    <row r="35" spans="1:9" ht="14.25" customHeight="1">
      <c r="A35" s="32"/>
      <c r="B35" s="33"/>
      <c r="C35" s="96"/>
      <c r="D35" s="97"/>
      <c r="E35" s="67"/>
      <c r="F35" s="67"/>
      <c r="G35" s="68"/>
      <c r="H35" s="50"/>
      <c r="I35" s="2"/>
    </row>
    <row r="36" spans="1:9" ht="16.5" customHeight="1">
      <c r="A36" s="28" t="s">
        <v>44</v>
      </c>
      <c r="B36" s="29"/>
      <c r="C36" s="85"/>
      <c r="D36" s="86"/>
      <c r="E36" s="8" t="s">
        <v>4</v>
      </c>
      <c r="F36" s="64">
        <f>SUM(E22,E34)</f>
        <v>1053500</v>
      </c>
      <c r="G36" s="64"/>
      <c r="H36" s="9" t="s">
        <v>20</v>
      </c>
      <c r="I36" s="2"/>
    </row>
    <row r="37" spans="1:9" ht="16.5" customHeight="1">
      <c r="A37" s="28" t="s">
        <v>45</v>
      </c>
      <c r="B37" s="29"/>
      <c r="C37" s="83" t="str">
        <f>IF(F38="현금(이체X)",Sheet2!C1,IF(F38="카드",Sheet2!C1,IF(F38="이체 및 현금영수증",Sheet2!C1,IF(F38="카드+현금",ROUND(Sheet2!B4,-4),IF(F38="이체 및 세금계산서",Sheet2!C1)))))</f>
        <v>선택사항</v>
      </c>
      <c r="D37" s="84"/>
      <c r="E37" s="8" t="s">
        <v>22</v>
      </c>
      <c r="F37" s="62">
        <f>F36*1.1-F36</f>
        <v>105350</v>
      </c>
      <c r="G37" s="63"/>
      <c r="H37" s="10"/>
      <c r="I37" s="2"/>
    </row>
    <row r="38" spans="1:9" ht="17.25" customHeight="1">
      <c r="A38" s="28" t="s">
        <v>40</v>
      </c>
      <c r="B38" s="29"/>
      <c r="C38" s="34"/>
      <c r="D38" s="35"/>
      <c r="E38" s="8" t="s">
        <v>38</v>
      </c>
      <c r="F38" s="69" t="s">
        <v>39</v>
      </c>
      <c r="G38" s="70"/>
      <c r="H38" s="11"/>
      <c r="I38" s="2"/>
    </row>
    <row r="39" spans="1:9" ht="17.25" customHeight="1">
      <c r="A39" s="30" t="s">
        <v>41</v>
      </c>
      <c r="B39" s="31"/>
      <c r="C39" s="36">
        <f>SUM(C36:C37)-C38</f>
        <v>0</v>
      </c>
      <c r="D39" s="37"/>
      <c r="E39" s="8" t="s">
        <v>40</v>
      </c>
      <c r="F39" s="64">
        <v>3500</v>
      </c>
      <c r="G39" s="64"/>
      <c r="H39" s="64"/>
      <c r="I39" s="2"/>
    </row>
    <row r="40" spans="1:9" ht="16.5" customHeight="1">
      <c r="A40" s="32"/>
      <c r="B40" s="33"/>
      <c r="C40" s="38"/>
      <c r="D40" s="39"/>
      <c r="E40" s="14" t="s">
        <v>23</v>
      </c>
      <c r="F40" s="65">
        <f>IF(F38="현금(이체X)",F36,IF(F38="카드",F36+F36*13%,IF(F38="이체 및 현금영수증",F36+F36*10%,IF(F38="이체 및 세금계산서",F36+F36*10%,IF(F38="이체 및 세금계산서",F36+F36*10%,)))))-F39</f>
        <v>1050000</v>
      </c>
      <c r="G40" s="65"/>
      <c r="H40" s="15" t="str">
        <f>IF(F38="현금(이체X)",Sheet2!B2,IF(F38="카드",Sheet2!A6,IF(F38="이체 및 현금영수증",Sheet2!B1,IF(F38="카드+현금",Sheet2!B3,IF(F38="이체 및 세금계산서",Sheet2!B1)))))</f>
        <v>VAT별도</v>
      </c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  <row r="45" spans="1:9">
      <c r="C45" s="2"/>
      <c r="D45" s="2"/>
      <c r="E45" s="2"/>
      <c r="F45" s="2"/>
      <c r="G45" s="2"/>
      <c r="H45" s="2"/>
      <c r="I45" s="2"/>
    </row>
  </sheetData>
  <sheetProtection formatCells="0" selectLockedCells="1" selectUnlockedCells="1"/>
  <mergeCells count="52">
    <mergeCell ref="C1:D2"/>
    <mergeCell ref="C5:D5"/>
    <mergeCell ref="B4:D4"/>
    <mergeCell ref="C21:D23"/>
    <mergeCell ref="C34:D35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33:D33"/>
    <mergeCell ref="C20:D20"/>
    <mergeCell ref="A26:B33"/>
    <mergeCell ref="A34:B35"/>
    <mergeCell ref="A36:B36"/>
    <mergeCell ref="A37:B37"/>
    <mergeCell ref="C37:D37"/>
    <mergeCell ref="C36:D36"/>
    <mergeCell ref="C15:D15"/>
    <mergeCell ref="C16:D16"/>
    <mergeCell ref="C17:D17"/>
    <mergeCell ref="C19:D19"/>
    <mergeCell ref="C10:D10"/>
    <mergeCell ref="C11:D11"/>
    <mergeCell ref="C12:D12"/>
    <mergeCell ref="C13:D13"/>
    <mergeCell ref="C14:D14"/>
    <mergeCell ref="E21:F21"/>
    <mergeCell ref="E22:G23"/>
    <mergeCell ref="E34:G35"/>
    <mergeCell ref="F39:H39"/>
    <mergeCell ref="F38:G38"/>
    <mergeCell ref="A38:B38"/>
    <mergeCell ref="A39:B40"/>
    <mergeCell ref="C38:D38"/>
    <mergeCell ref="C39:D40"/>
    <mergeCell ref="E1:H4"/>
    <mergeCell ref="H34:H35"/>
    <mergeCell ref="H21:H23"/>
    <mergeCell ref="A6:B25"/>
    <mergeCell ref="A5:B5"/>
    <mergeCell ref="C6:D6"/>
    <mergeCell ref="C7:D7"/>
    <mergeCell ref="C8:D8"/>
    <mergeCell ref="C9:D9"/>
    <mergeCell ref="F37:G37"/>
    <mergeCell ref="F36:G36"/>
    <mergeCell ref="F40:G40"/>
  </mergeCells>
  <phoneticPr fontId="1" type="noConversion"/>
  <conditionalFormatting sqref="K18:K19">
    <cfRule type="duplicateValues" dxfId="1" priority="1"/>
  </conditionalFormatting>
  <pageMargins left="0.23622047244094491" right="0.23622047244094491" top="0.98425196850393704" bottom="0" header="0" footer="0"/>
  <pageSetup paperSize="9" scale="90" orientation="portrait" horizontalDpi="4294967293" r:id="rId1"/>
  <headerFooter>
    <oddHeader>&amp;C&amp;22견       적       서&amp;R&amp;"-,굵게"리얼컴 02-3424-7811
테크노마트 7층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Sheet2!$A$1:$A$5</xm:f>
          </x14:formula1>
          <xm:sqref>F38:G38</xm:sqref>
        </x14:dataValidation>
        <x14:dataValidation type="list" allowBlank="1" showInputMessage="1" showErrorMessage="1" xr:uid="{6587FF1A-06AD-4557-ADA0-17B7DE393B0B}">
          <x14:formula1>
            <xm:f>Sheet2!$A$7:$A$10</xm:f>
          </x14:formula1>
          <xm:sqref>C18:D18</xm:sqref>
        </x14:dataValidation>
        <x14:dataValidation type="list" allowBlank="1" showInputMessage="1" showErrorMessage="1" xr:uid="{B275FD27-A1DE-4F23-8453-D37F50A49393}">
          <x14:formula1>
            <xm:f>Sheet2!$A$11:$A$15</xm:f>
          </x14:formula1>
          <xm:sqref>C19:D19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5"/>
  <sheetViews>
    <sheetView workbookViewId="0">
      <selection activeCell="A17" sqref="A17"/>
    </sheetView>
  </sheetViews>
  <sheetFormatPr defaultRowHeight="16.5"/>
  <cols>
    <col min="1" max="1" width="46.75" bestFit="1" customWidth="1"/>
  </cols>
  <sheetData>
    <row r="1" spans="1:4" ht="82.5">
      <c r="A1" t="s">
        <v>39</v>
      </c>
      <c r="B1" t="s">
        <v>25</v>
      </c>
      <c r="C1" t="s">
        <v>46</v>
      </c>
      <c r="D1" s="13" t="s">
        <v>48</v>
      </c>
    </row>
    <row r="2" spans="1:4">
      <c r="A2" t="s">
        <v>35</v>
      </c>
      <c r="B2" t="s">
        <v>20</v>
      </c>
      <c r="C2" t="s">
        <v>51</v>
      </c>
      <c r="D2" t="s">
        <v>47</v>
      </c>
    </row>
    <row r="3" spans="1:4">
      <c r="A3" t="s">
        <v>36</v>
      </c>
      <c r="B3" t="s">
        <v>43</v>
      </c>
      <c r="D3" s="16" t="s">
        <v>49</v>
      </c>
    </row>
    <row r="4" spans="1:4">
      <c r="A4" t="s">
        <v>37</v>
      </c>
      <c r="B4" s="12">
        <f>Sheet1!F36-(Sheet1!C36/1.3)</f>
        <v>1053500</v>
      </c>
    </row>
    <row r="5" spans="1:4">
      <c r="A5" t="s">
        <v>52</v>
      </c>
    </row>
    <row r="6" spans="1:4">
      <c r="A6" t="s">
        <v>50</v>
      </c>
    </row>
    <row r="7" spans="1:4">
      <c r="A7" t="s">
        <v>19</v>
      </c>
      <c r="B7" s="12">
        <v>60000</v>
      </c>
    </row>
    <row r="8" spans="1:4">
      <c r="A8" t="s">
        <v>64</v>
      </c>
      <c r="B8" s="12">
        <v>70000</v>
      </c>
    </row>
    <row r="9" spans="1:4">
      <c r="A9" t="s">
        <v>62</v>
      </c>
      <c r="B9" s="12">
        <v>80000</v>
      </c>
    </row>
    <row r="10" spans="1:4">
      <c r="A10" t="s">
        <v>63</v>
      </c>
      <c r="B10" s="12">
        <v>100000</v>
      </c>
    </row>
    <row r="11" spans="1:4">
      <c r="A11" t="s">
        <v>66</v>
      </c>
      <c r="B11" s="12">
        <v>151200</v>
      </c>
    </row>
    <row r="12" spans="1:4">
      <c r="A12" t="s">
        <v>65</v>
      </c>
      <c r="B12" s="12">
        <v>188000</v>
      </c>
    </row>
    <row r="13" spans="1:4">
      <c r="A13" t="s">
        <v>67</v>
      </c>
      <c r="B13" s="12">
        <v>194290</v>
      </c>
    </row>
    <row r="14" spans="1:4">
      <c r="A14" t="s">
        <v>68</v>
      </c>
      <c r="B14" s="12">
        <v>359000</v>
      </c>
    </row>
    <row r="15" spans="1:4">
      <c r="A15" t="s">
        <v>70</v>
      </c>
    </row>
  </sheetData>
  <phoneticPr fontId="1" type="noConversion"/>
  <conditionalFormatting sqref="A9:A11 A13:A15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2020-03-02T07:10:32Z</cp:lastPrinted>
  <dcterms:created xsi:type="dcterms:W3CDTF">2019-03-28T03:58:09Z</dcterms:created>
  <dcterms:modified xsi:type="dcterms:W3CDTF">2020-03-02T07:16:10Z</dcterms:modified>
</cp:coreProperties>
</file>