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D308EEB6-C816-4834-A053-D608C48A65D6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1" l="1"/>
  <c r="F7" i="1" l="1"/>
  <c r="F8" i="1"/>
  <c r="F9" i="1"/>
  <c r="F10" i="1"/>
  <c r="F11" i="1"/>
  <c r="F12" i="1"/>
  <c r="F13" i="1"/>
  <c r="F14" i="1"/>
  <c r="F15" i="1"/>
  <c r="F16" i="1"/>
  <c r="F17" i="1"/>
  <c r="F18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<sst xmlns="http://schemas.openxmlformats.org/spreadsheetml/2006/main" count="80" uniqueCount="70">
  <si>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</si>
  <si>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</si>
  <si>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</si>
  <si>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</si>
  <si>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</si>
  <si>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</si>
  <si>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</si>
  <si>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</si>
  <si>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</si>
  <si>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</si>
  <si>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</si>
  <si>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</si>
  <si>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</si>
  <si>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</si>
  <si>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</si>
  <si>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</si>
  <si>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</si>
  <si>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</si>
  <si>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</si>
  <si>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</si>
  <si>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</si>
  <si>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</si>
  <si>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</si>
  <si>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</si>
  <si>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</si>
  <si>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</si>
  <si>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</si>
  <si>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</si>
  <si>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</si>
  <si>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</si>
  <si>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</si>
  <si>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</si>
  <si>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</si>
  <si>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</si>
  <si>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</si>
  <si>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</si>
  <si>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</si>
  <si>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</si>
  <si>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</si>
  <si>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</si>
  <si>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</si>
  <si>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</si>
  <si>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</si>
  <si>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</si>
  <si>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</si>
  <si>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</si>
  <si>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</si>
  <si>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</si>
  <si>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</si>
  <si>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</si>
  <si>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</si>
  <si>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</si>
  <si>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</si>
  <si>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납품일자: 2020년  02 월    일</t>
    <phoneticPr fontId="1" type="noConversion"/>
  </si>
  <si>
    <t>잘만 CNPS9X OPTIMA WHITE LED</t>
    <phoneticPr fontId="1" type="noConversion"/>
  </si>
  <si>
    <t>삼성전자 DDR4 8G PC4-21300 (정품)</t>
    <phoneticPr fontId="1" type="noConversion"/>
  </si>
  <si>
    <t>마이크로닉스 Master M60 메쉬</t>
    <phoneticPr fontId="1" type="noConversion"/>
  </si>
  <si>
    <t>마이크로닉스 Classic II 500W</t>
    <phoneticPr fontId="1" type="noConversion"/>
  </si>
  <si>
    <t>견적일자: 2020년  02 월  12   일</t>
    <phoneticPr fontId="1" type="noConversion"/>
  </si>
  <si>
    <t>래안텍 EdgeArt F2775K 화이트슬림 프리싱크 리얼 75 게이밍 무결점</t>
    <phoneticPr fontId="1" type="noConversion"/>
  </si>
  <si>
    <t>고객성명(회사명): 윤재웅</t>
    <phoneticPr fontId="1" type="noConversion"/>
  </si>
  <si>
    <t>전화번호: 010-4880-8872</t>
    <phoneticPr fontId="1" type="noConversion"/>
  </si>
  <si>
    <t>이체 및 세금계산서</t>
  </si>
  <si>
    <t>WD Blue SN550 M.2 2280 (500GB)</t>
    <phoneticPr fontId="1" type="noConversion"/>
  </si>
  <si>
    <t>ASRock Phantom Gaming D 라데온 RX 570 D5 4GB 디앤디컴</t>
    <phoneticPr fontId="1" type="noConversion"/>
  </si>
  <si>
    <t>AMD 라이젠 5 3500 (마티스) (멀티팩)</t>
    <phoneticPr fontId="1" type="noConversion"/>
  </si>
  <si>
    <t>ASUS EX A320M-GAMING</t>
    <phoneticPr fontId="1" type="noConversion"/>
  </si>
  <si>
    <t>큐닉스 합본 세트</t>
    <phoneticPr fontId="1" type="noConversion"/>
  </si>
  <si>
    <t>큐센 마우스 패드</t>
    <phoneticPr fontId="1" type="noConversion"/>
  </si>
  <si>
    <t>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</si>
</sst>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177" fontId="2" fillId="5" borderId="2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/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60</v>
      </c>
      <c r="B1" s="39" t="s">
        <v>27</v>
      </c>
      <c r="C1" s="46"/>
      <c r="D1" s="47"/>
      <c r="E1" s="47"/>
      <c r="F1" s="48"/>
    </row>
    <row r="2" spans="1:7" ht="22.5" customHeight="1">
      <c r="A2" s="12" t="s">
        <v>61</v>
      </c>
      <c r="B2" s="40"/>
      <c r="C2" s="49"/>
      <c r="D2" s="50"/>
      <c r="E2" s="50"/>
      <c r="F2" s="51"/>
    </row>
    <row r="3" spans="1:7" ht="22.5" customHeight="1">
      <c r="A3" s="12" t="s">
        <v>58</v>
      </c>
      <c r="B3" s="12" t="s">
        <v>53</v>
      </c>
      <c r="C3" s="49"/>
      <c r="D3" s="50"/>
      <c r="E3" s="50"/>
      <c r="F3" s="51"/>
    </row>
    <row r="4" spans="1:7" ht="22.5" customHeight="1">
      <c r="A4" s="34" t="s">
        <v>25</v>
      </c>
      <c r="B4" s="35"/>
      <c r="C4" s="52"/>
      <c r="D4" s="53"/>
      <c r="E4" s="53"/>
      <c r="F4" s="54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3" t="s">
        <v>35</v>
      </c>
      <c r="B6" s="13" t="s">
        <v>65</v>
      </c>
      <c r="C6" s="3" t="s">
        <v>6</v>
      </c>
      <c r="D6" s="8">
        <v>170000</v>
      </c>
      <c r="E6" s="3">
        <v>1</v>
      </c>
      <c r="F6" s="8">
        <f>D6*E6</f>
        <v>170000</v>
      </c>
      <c r="G6" s="2"/>
    </row>
    <row r="7" spans="1:7" ht="24" customHeight="1">
      <c r="A7" s="44"/>
      <c r="B7" s="13" t="s">
        <v>66</v>
      </c>
      <c r="C7" s="3" t="s">
        <v>7</v>
      </c>
      <c r="D7" s="8">
        <v>85000</v>
      </c>
      <c r="E7" s="3">
        <v>1</v>
      </c>
      <c r="F7" s="8">
        <f t="shared" ref="F7:F20" si="0">D7*E7</f>
        <v>85000</v>
      </c>
      <c r="G7" s="2"/>
    </row>
    <row r="8" spans="1:7">
      <c r="A8" s="44"/>
      <c r="B8" s="13" t="s">
        <v>55</v>
      </c>
      <c r="C8" s="3" t="s">
        <v>8</v>
      </c>
      <c r="D8" s="8">
        <v>42000</v>
      </c>
      <c r="E8" s="3">
        <v>1</v>
      </c>
      <c r="F8" s="8">
        <f t="shared" si="0"/>
        <v>42000</v>
      </c>
      <c r="G8" s="2"/>
    </row>
    <row r="9" spans="1:7" ht="24">
      <c r="A9" s="44"/>
      <c r="B9" s="13" t="s">
        <v>64</v>
      </c>
      <c r="C9" s="3" t="s">
        <v>9</v>
      </c>
      <c r="D9" s="8">
        <v>170000</v>
      </c>
      <c r="E9" s="3">
        <v>1</v>
      </c>
      <c r="F9" s="8">
        <f t="shared" si="0"/>
        <v>170000</v>
      </c>
      <c r="G9" s="2"/>
    </row>
    <row r="10" spans="1:7" ht="24" customHeight="1">
      <c r="A10" s="44"/>
      <c r="B10" s="13" t="s">
        <v>63</v>
      </c>
      <c r="C10" s="3" t="s">
        <v>10</v>
      </c>
      <c r="D10" s="8">
        <v>90000</v>
      </c>
      <c r="E10" s="3">
        <v>1</v>
      </c>
      <c r="F10" s="8">
        <f t="shared" si="0"/>
        <v>90000</v>
      </c>
      <c r="G10" s="2"/>
    </row>
    <row r="11" spans="1:7">
      <c r="A11" s="44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4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4"/>
      <c r="B13" s="11" t="s">
        <v>56</v>
      </c>
      <c r="C13" s="3" t="s">
        <v>13</v>
      </c>
      <c r="D13" s="8">
        <v>34000</v>
      </c>
      <c r="E13" s="3">
        <v>1</v>
      </c>
      <c r="F13" s="8">
        <f t="shared" si="0"/>
        <v>34000</v>
      </c>
      <c r="G13" s="2"/>
    </row>
    <row r="14" spans="1:7">
      <c r="A14" s="44"/>
      <c r="B14" s="11" t="s">
        <v>57</v>
      </c>
      <c r="C14" s="3" t="s">
        <v>14</v>
      </c>
      <c r="D14" s="8">
        <v>45000</v>
      </c>
      <c r="E14" s="3">
        <v>1</v>
      </c>
      <c r="F14" s="8">
        <f t="shared" si="0"/>
        <v>45000</v>
      </c>
      <c r="G14" s="2"/>
    </row>
    <row r="15" spans="1:7" ht="24" customHeight="1">
      <c r="A15" s="44"/>
      <c r="B15" s="11" t="s">
        <v>54</v>
      </c>
      <c r="C15" s="3" t="s">
        <v>15</v>
      </c>
      <c r="D15" s="8">
        <v>24000</v>
      </c>
      <c r="E15" s="3">
        <v>1</v>
      </c>
      <c r="F15" s="8">
        <f t="shared" si="0"/>
        <v>24000</v>
      </c>
      <c r="G15" s="2"/>
    </row>
    <row r="16" spans="1:7" ht="24" customHeight="1">
      <c r="A16" s="44"/>
      <c r="B16" s="11" t="s">
        <v>33</v>
      </c>
      <c r="C16" s="3" t="s">
        <v>31</v>
      </c>
      <c r="D16" s="8"/>
      <c r="E16" s="3"/>
      <c r="F16" s="8">
        <f t="shared" si="0"/>
        <v>0</v>
      </c>
      <c r="G16" s="2"/>
    </row>
    <row r="17" spans="1:7" ht="24" customHeight="1">
      <c r="A17" s="44"/>
      <c r="B17" s="14" t="s">
        <v>33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4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4"/>
      <c r="B19" s="16" t="s">
        <v>37</v>
      </c>
      <c r="C19" s="4" t="s">
        <v>36</v>
      </c>
      <c r="D19" s="9"/>
      <c r="E19" s="4"/>
      <c r="F19" s="74">
        <f>D19*E19</f>
        <v>0</v>
      </c>
      <c r="G19" s="2"/>
    </row>
    <row r="20" spans="1:7" ht="17.25" thickBot="1">
      <c r="A20" s="44"/>
      <c r="B20" s="15"/>
      <c r="C20" s="4" t="s">
        <v>32</v>
      </c>
      <c r="D20" s="9"/>
      <c r="E20" s="4"/>
      <c r="F20" s="8">
        <f t="shared" si="0"/>
        <v>0</v>
      </c>
      <c r="G20" s="2"/>
    </row>
    <row r="21" spans="1:7" ht="12.75" customHeight="1" thickBot="1">
      <c r="A21" s="44"/>
      <c r="B21" s="36" t="s">
        <v>18</v>
      </c>
      <c r="C21" s="67">
        <f>SUM(F6:F20)</f>
        <v>720000</v>
      </c>
      <c r="D21" s="67"/>
      <c r="E21" s="73">
        <v>2</v>
      </c>
      <c r="F21" s="57" t="s">
        <v>20</v>
      </c>
      <c r="G21" s="2"/>
    </row>
    <row r="22" spans="1:7" ht="12.75" customHeight="1" thickBot="1">
      <c r="A22" s="44"/>
      <c r="B22" s="37"/>
      <c r="C22" s="67">
        <f>C21*E21</f>
        <v>1440000</v>
      </c>
      <c r="D22" s="67"/>
      <c r="E22" s="67"/>
      <c r="F22" s="58"/>
      <c r="G22" s="2"/>
    </row>
    <row r="23" spans="1:7" ht="12.75" customHeight="1" thickBot="1">
      <c r="A23" s="44"/>
      <c r="B23" s="38"/>
      <c r="C23" s="67"/>
      <c r="D23" s="67"/>
      <c r="E23" s="67"/>
      <c r="F23" s="59"/>
      <c r="G23" s="2"/>
    </row>
    <row r="24" spans="1:7" ht="17.25" customHeight="1">
      <c r="A24" s="44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 ht="24">
      <c r="A25" s="45"/>
      <c r="B25" s="11" t="s">
        <v>59</v>
      </c>
      <c r="C25" s="7" t="s">
        <v>21</v>
      </c>
      <c r="D25" s="8">
        <v>160000</v>
      </c>
      <c r="E25" s="3">
        <v>3</v>
      </c>
      <c r="F25" s="8">
        <f>D25*E25</f>
        <v>480000</v>
      </c>
      <c r="G25" s="2"/>
    </row>
    <row r="26" spans="1:7">
      <c r="A26" s="60" t="str">
        <f>IF(D38="현금(이체X)",Sheet2!D2,IF(D38="카드",Sheet2!D2,IF(D38="이체 및 현금영수증",Sheet2!D1,IF(D38="카드+현금",Sheet2!D2,IF(D38="이체 및 세금계산서",Sheet2!D1)))))</f>
        <v>신한은행 (예금주: 최진만) 
110-482-539938</v>
      </c>
      <c r="B26" s="11" t="s">
        <v>67</v>
      </c>
      <c r="C26" s="3" t="s">
        <v>28</v>
      </c>
      <c r="D26" s="8">
        <v>0</v>
      </c>
      <c r="E26" s="3">
        <v>2</v>
      </c>
      <c r="F26" s="8">
        <f t="shared" ref="F26:F33" si="1">D26*E26</f>
        <v>0</v>
      </c>
      <c r="G26" s="2"/>
    </row>
    <row r="27" spans="1:7">
      <c r="A27" s="61"/>
      <c r="B27" s="11"/>
      <c r="C27" s="7" t="s">
        <v>34</v>
      </c>
      <c r="D27" s="8"/>
      <c r="E27" s="3"/>
      <c r="F27" s="8">
        <f t="shared" si="1"/>
        <v>0</v>
      </c>
      <c r="G27" s="2"/>
    </row>
    <row r="28" spans="1:7">
      <c r="A28" s="61"/>
      <c r="B28" s="10" t="s">
        <v>68</v>
      </c>
      <c r="C28" s="7" t="s">
        <v>69</v>
      </c>
      <c r="D28" s="8">
        <v>0</v>
      </c>
      <c r="E28" s="3">
        <v>3</v>
      </c>
      <c r="F28" s="8">
        <f t="shared" si="1"/>
        <v>0</v>
      </c>
      <c r="G28" s="2"/>
    </row>
    <row r="29" spans="1:7">
      <c r="A29" s="61"/>
      <c r="B29" s="10"/>
      <c r="C29" s="7" t="s">
        <v>29</v>
      </c>
      <c r="D29" s="8"/>
      <c r="E29" s="3"/>
      <c r="F29" s="8">
        <f t="shared" si="1"/>
        <v>0</v>
      </c>
      <c r="G29" s="2"/>
    </row>
    <row r="30" spans="1:7">
      <c r="A30" s="61"/>
      <c r="B30" s="10"/>
      <c r="C30" s="7" t="s">
        <v>30</v>
      </c>
      <c r="D30" s="8"/>
      <c r="E30" s="3"/>
      <c r="F30" s="8">
        <f t="shared" si="1"/>
        <v>0</v>
      </c>
      <c r="G30" s="2"/>
    </row>
    <row r="31" spans="1:7">
      <c r="A31" s="61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1"/>
      <c r="B32" s="10"/>
      <c r="C32" s="7"/>
      <c r="D32" s="8"/>
      <c r="E32" s="3"/>
      <c r="F32" s="8">
        <f t="shared" si="1"/>
        <v>0</v>
      </c>
      <c r="G32" s="2"/>
    </row>
    <row r="33" spans="1:7">
      <c r="A33" s="62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0" t="s">
        <v>45</v>
      </c>
      <c r="B34" s="41" t="str">
        <f>IF(D38="현금(이체X)",Sheet2!C1,IF(D38="카드",Sheet2!C1,IF(D38="이체 및 현금영수증",Sheet2!C1,IF(D38="카드+현금",Sheet2!C2,IF(D38="이체 및 세금계산서",Sheet2!C1)))))</f>
        <v>선택사항</v>
      </c>
      <c r="C34" s="66">
        <f>SUM(F25:F33)</f>
        <v>480000</v>
      </c>
      <c r="D34" s="66"/>
      <c r="E34" s="68"/>
      <c r="F34" s="55" t="s">
        <v>20</v>
      </c>
      <c r="G34" s="2"/>
    </row>
    <row r="35" spans="1:7" ht="14.25" customHeight="1">
      <c r="A35" s="31"/>
      <c r="B35" s="42"/>
      <c r="C35" s="69"/>
      <c r="D35" s="69"/>
      <c r="E35" s="70"/>
      <c r="F35" s="56"/>
      <c r="G35" s="2"/>
    </row>
    <row r="36" spans="1:7" ht="16.5" customHeight="1">
      <c r="A36" s="19" t="s">
        <v>48</v>
      </c>
      <c r="B36" s="26"/>
      <c r="C36" s="17" t="s">
        <v>4</v>
      </c>
      <c r="D36" s="65">
        <f>SUM(C22,C34)</f>
        <v>1920000</v>
      </c>
      <c r="E36" s="65"/>
      <c r="F36" s="18" t="s">
        <v>20</v>
      </c>
      <c r="G36" s="2"/>
    </row>
    <row r="37" spans="1:7" ht="16.5" customHeight="1">
      <c r="A37" s="19" t="s">
        <v>49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3">
        <f>D36*1.1-D36</f>
        <v>192000</v>
      </c>
      <c r="E37" s="64"/>
      <c r="F37" s="20"/>
      <c r="G37" s="2"/>
    </row>
    <row r="38" spans="1:7" ht="17.25" customHeight="1">
      <c r="A38" s="19" t="s">
        <v>43</v>
      </c>
      <c r="B38" s="24"/>
      <c r="C38" s="17" t="s">
        <v>41</v>
      </c>
      <c r="D38" s="71" t="s">
        <v>62</v>
      </c>
      <c r="E38" s="72"/>
      <c r="F38" s="21"/>
      <c r="G38" s="2"/>
    </row>
    <row r="39" spans="1:7" ht="17.25" customHeight="1">
      <c r="A39" s="29" t="s">
        <v>44</v>
      </c>
      <c r="B39" s="32">
        <f>SUM(B36:B37)-B38</f>
        <v>0</v>
      </c>
      <c r="C39" s="17" t="s">
        <v>43</v>
      </c>
      <c r="D39" s="65"/>
      <c r="E39" s="65"/>
      <c r="F39" s="65"/>
      <c r="G39" s="2"/>
    </row>
    <row r="40" spans="1:7" ht="16.5" customHeight="1">
      <c r="A40" s="29"/>
      <c r="B40" s="33"/>
      <c r="C40" s="27" t="s">
        <v>23</v>
      </c>
      <c r="D40" s="66">
        <f>IF(D38="현금(이체X)",D36,IF(D38="카드",D36+D36*13%,IF(D38="이체 및 현금영수증",D36+D36*10%,IF(D38="이체 및 세금계산서",D36+D36*10%,IF(D38="이체 및 세금계산서",D36+D36*10%,)))))-D39</f>
        <v>2112000</v>
      </c>
      <c r="E40" s="66"/>
      <c r="F40" s="28" t="str">
        <f>IF(D38="현금(이체X)",Sheet2!B2,IF(D38="카드",Sheet2!B1,IF(D38="이체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42</v>
      </c>
      <c r="B1" t="s">
        <v>26</v>
      </c>
      <c r="C1" t="s">
        <v>50</v>
      </c>
      <c r="D1" s="23" t="s">
        <v>52</v>
      </c>
    </row>
    <row r="2" spans="1:4">
      <c r="A2" t="s">
        <v>38</v>
      </c>
      <c r="B2" t="s">
        <v>20</v>
      </c>
      <c r="C2" t="s">
        <v>46</v>
      </c>
      <c r="D2" t="s">
        <v>51</v>
      </c>
    </row>
    <row r="3" spans="1:4">
      <c r="A3" t="s">
        <v>39</v>
      </c>
      <c r="B3" t="s">
        <v>47</v>
      </c>
    </row>
    <row r="4" spans="1:4">
      <c r="A4" t="s">
        <v>40</v>
      </c>
      <c r="B4" s="22">
        <f>Sheet1!D36-(Sheet1!B36/1.1)</f>
        <v>1920000</v>
      </c>
    </row>
    <row r="5" spans="1:4">
      <c r="A5" t="s">
        <v>46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2020-02-12T06:40:20Z</dcterms:modified>
</cp:coreProperties>
</file>