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ackup\Desktop\건적서보관함\"/>
    </mc:Choice>
  </mc:AlternateContent>
  <xr:revisionPtr revIDLastSave="0" documentId="13_ncr:1_{49497DB4-9E93-4B69-9FF3-0CBB211D9CB5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7" i="1" l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6" i="1"/>
  <c r="F27" i="1"/>
  <c r="F28" i="1"/>
  <c r="F29" i="1"/>
  <c r="F30" i="1"/>
  <c r="F31" i="1"/>
  <c r="F32" i="1"/>
  <c r="F33" i="1"/>
  <c r="A26" i="1" l="1"/>
  <c r="B37" i="1" l="1"/>
  <c r="B34" i="1"/>
  <c r="F40" i="1"/>
  <c r="F25" i="1" l="1"/>
  <c r="C34" i="1" s="1"/>
  <c r="F6" i="1"/>
  <c r="C21" i="1" l="1"/>
  <c r="C22" i="1" s="1"/>
  <c r="D36" i="1" l="1"/>
  <c r="B4" i="2" l="1"/>
  <c r="D40" i="1"/>
  <c r="B39" i="1"/>
  <c r="D37" i="1"/>
</calcChain>
</file>

<file path=xl/sharedStrings.xml><?xml version="1.0" encoding="utf-8"?>
<sst xmlns="http://schemas.openxmlformats.org/spreadsheetml/2006/main" count="82" uniqueCount="72">
  <si>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</si>
  <si>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</si>
  <si>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</si>
  <si>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</si>
  <si>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</si>
  <si>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</si>
  <si>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</si>
  <si>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</si>
  <si>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</si>
  <si>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</si>
  <si>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</si>
  <si>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</si>
  <si>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</si>
  <si>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</si>
  <si>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</si>
  <si>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</si>
  <si>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</si>
  <si>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</si>
  <si>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</si>
  <si>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</si>
  <si>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</si>
  <si>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</si>
  <si>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</si>
  <si>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</si>
  <si>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</si>
  <si>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</si>
  <si>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</si>
  <si>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t>키보드</t>
    <phoneticPr fontId="1" type="noConversion"/>
  </si>
  <si>
    <t>헤드셋</t>
    <phoneticPr fontId="1" type="noConversion"/>
  </si>
  <si>
    <t>스피커</t>
    <phoneticPr fontId="1" type="noConversion"/>
  </si>
  <si>
    <t>NVME 쿨러</t>
    <phoneticPr fontId="1" type="noConversion"/>
  </si>
  <si>
    <t>복구솔루션</t>
    <phoneticPr fontId="1" type="noConversion"/>
  </si>
  <si>
    <t>/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</si>
  <si>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</si>
  <si>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</si>
  <si>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</si>
  <si>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윈도우 정품사용을 권장합니다.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</si>
  <si>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</si>
  <si>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</si>
  <si>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</si>
  <si>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</si>
  <si>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</si>
  <si>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</si>
  <si>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</si>
  <si>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</si>
  <si>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카드+현금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</si>
  <si>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</si>
  <si>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</si>
  <si>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</si>
  <si>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</si>
  <si>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</si>
  <si>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</si>
  <si>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현금(이체X)</t>
  </si>
  <si>
    <t>AMD 라이젠 3 3200G (피카소) (정품)</t>
    <phoneticPr fontId="1" type="noConversion"/>
  </si>
  <si>
    <t>ASRock A320M-HDV R4.0</t>
    <phoneticPr fontId="1" type="noConversion"/>
  </si>
  <si>
    <t>삼성전자 DDR4 8G PC4-21300 (정품)</t>
    <phoneticPr fontId="1" type="noConversion"/>
  </si>
  <si>
    <t>WD Blue SN550 M.2 2280 (250GB)</t>
    <phoneticPr fontId="1" type="noConversion"/>
  </si>
  <si>
    <t>마이크로닉스 Master M60 메쉬</t>
    <phoneticPr fontId="1" type="noConversion"/>
  </si>
  <si>
    <t>마이크로닉스 정격 500W</t>
    <phoneticPr fontId="1" type="noConversion"/>
  </si>
  <si>
    <t>라데온 VEGA 8 내장</t>
    <phoneticPr fontId="1" type="noConversion"/>
  </si>
  <si>
    <t>큐닉스 기본 합본 세트</t>
    <phoneticPr fontId="1" type="noConversion"/>
  </si>
  <si>
    <t>큐센 마우스 패드</t>
    <phoneticPr fontId="1" type="noConversion"/>
  </si>
  <si>
    <t>패드</t>
    <phoneticPr fontId="1" type="noConversion"/>
  </si>
  <si>
    <t>고객성명(회사명): 발해-장주희</t>
    <phoneticPr fontId="1" type="noConversion"/>
  </si>
  <si>
    <t>라이젠 7 3700x 에서 나오는 업글 쿨러</t>
    <phoneticPr fontId="1" type="noConversion"/>
  </si>
  <si>
    <t>견적일자: 2020년  02 월  18   일</t>
    <phoneticPr fontId="1" type="noConversion"/>
  </si>
  <si>
    <t>납품일자: 2020년  02 월  18  일</t>
    <phoneticPr fontId="1" type="noConversion"/>
  </si>
  <si>
    <t>래안텍 RAC 2417 슬림 75Hz 무결점</t>
    <phoneticPr fontId="1" type="noConversion"/>
  </si>
  <si>
    <t>로젠택배 안전배송</t>
    <phoneticPr fontId="1" type="noConversion"/>
  </si>
  <si>
    <t>택배비</t>
    <phoneticPr fontId="1" type="noConversion"/>
  </si>
  <si>
    <t>전화번호: 010-7233-2081</t>
    <phoneticPr fontId="1" type="noConversion"/>
  </si>
  <si>
    <t>주소: 경기도 이천시 신둔면 지석리 467-11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</si>
</sst>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&quot;₩&quot;#,##0_);[Red]\(&quot;₩&quot;#,##0\)"/>
    <numFmt numFmtId="177" formatCode="#,##0_);[Red]\(#,##0\)"/>
    <numFmt numFmtId="178" formatCode="&quot;₩&quot;#,##0"/>
    <numFmt numFmtId="179" formatCode="#,##0_ 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sz val="8"/>
      <color theme="1"/>
      <name val="MS Gothic"/>
      <family val="3"/>
      <charset val="1"/>
    </font>
    <font>
      <sz val="9"/>
      <color theme="0" tint="-0.499984740745262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7" fillId="2" borderId="1" xfId="0" applyFont="1" applyFill="1" applyBorder="1">
      <alignment vertical="center"/>
    </xf>
    <xf numFmtId="0" fontId="3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11" fillId="4" borderId="1" xfId="0" applyFont="1" applyFill="1" applyBorder="1" applyAlignment="1">
      <alignment horizontal="center" vertical="center" wrapText="1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178" fontId="2" fillId="2" borderId="1" xfId="0" applyNumberFormat="1" applyFont="1" applyFill="1" applyBorder="1" applyAlignment="1">
      <alignment vertical="center"/>
    </xf>
    <xf numFmtId="178" fontId="2" fillId="2" borderId="1" xfId="0" applyNumberFormat="1" applyFont="1" applyFill="1" applyBorder="1" applyAlignment="1" applyProtection="1">
      <alignment horizontal="center" vertical="center"/>
      <protection hidden="1"/>
    </xf>
    <xf numFmtId="178" fontId="2" fillId="5" borderId="1" xfId="0" applyNumberFormat="1" applyFont="1" applyFill="1" applyBorder="1" applyAlignment="1">
      <alignment vertical="center"/>
    </xf>
    <xf numFmtId="177" fontId="2" fillId="5" borderId="21" xfId="0" applyNumberFormat="1" applyFont="1" applyFill="1" applyBorder="1" applyAlignment="1">
      <alignment vertical="center"/>
    </xf>
    <xf numFmtId="0" fontId="11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0" fontId="11" fillId="4" borderId="1" xfId="0" applyFont="1" applyFill="1" applyBorder="1" applyAlignment="1">
      <alignment horizontal="center" vertical="center" wrapText="1"/>
    </xf>
    <xf numFmtId="0" fontId="11" fillId="4" borderId="13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178" fontId="4" fillId="5" borderId="13" xfId="0" applyNumberFormat="1" applyFont="1" applyFill="1" applyBorder="1" applyAlignment="1">
      <alignment horizontal="center" vertical="center"/>
    </xf>
    <xf numFmtId="178" fontId="4" fillId="5" borderId="17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4" fillId="5" borderId="14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2" fillId="5" borderId="16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17" xfId="0" applyFont="1" applyFill="1" applyBorder="1">
      <alignment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left" vertical="center" wrapText="1"/>
    </xf>
    <xf numFmtId="0" fontId="5" fillId="3" borderId="12" xfId="0" applyFont="1" applyFill="1" applyBorder="1" applyAlignment="1">
      <alignment horizontal="left" vertical="center" wrapText="1"/>
    </xf>
    <xf numFmtId="0" fontId="5" fillId="3" borderId="17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8" xfId="0" applyFont="1" applyFill="1" applyBorder="1" applyAlignment="1">
      <alignment horizontal="center" vertical="center"/>
    </xf>
    <xf numFmtId="0" fontId="2" fillId="5" borderId="19" xfId="0" applyFont="1" applyFill="1" applyBorder="1" applyAlignment="1">
      <alignment horizontal="center" vertical="center"/>
    </xf>
    <xf numFmtId="0" fontId="2" fillId="5" borderId="20" xfId="0" applyFont="1" applyFill="1" applyBorder="1" applyAlignment="1">
      <alignment horizontal="center" vertical="center"/>
    </xf>
    <xf numFmtId="0" fontId="12" fillId="4" borderId="13" xfId="0" applyFont="1" applyFill="1" applyBorder="1" applyAlignment="1">
      <alignment horizontal="center" vertical="top" wrapText="1"/>
    </xf>
    <xf numFmtId="0" fontId="12" fillId="4" borderId="12" xfId="0" applyFont="1" applyFill="1" applyBorder="1" applyAlignment="1">
      <alignment horizontal="center" vertical="top" wrapText="1"/>
    </xf>
    <xf numFmtId="0" fontId="12" fillId="4" borderId="17" xfId="0" applyFont="1" applyFill="1" applyBorder="1" applyAlignment="1">
      <alignment horizontal="center" vertical="top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3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2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5"/>
  <sheetViews>
    <sheetView tabSelected="1" view="pageLayout" zoomScaleNormal="100" workbookViewId="0">
      <selection activeCell="C9" sqref="C9"/>
    </sheetView>
  </sheetViews>
  <sheetFormatPr defaultRowHeight="16.5"/>
  <cols>
    <col min="1" max="1" width="23.125" customWidth="1"/>
    <col min="2" max="2" width="32" customWidth="1"/>
    <col min="3" max="3" width="10.125" customWidth="1"/>
    <col min="4" max="4" width="9.375" customWidth="1"/>
    <col min="5" max="5" width="4.25" customWidth="1"/>
    <col min="6" max="6" width="13.625" customWidth="1"/>
    <col min="7" max="8" width="4.875" customWidth="1"/>
  </cols>
  <sheetData>
    <row r="1" spans="1:7" ht="22.5" customHeight="1">
      <c r="A1" s="12" t="s">
        <v>63</v>
      </c>
      <c r="B1" s="40" t="s">
        <v>26</v>
      </c>
      <c r="C1" s="47"/>
      <c r="D1" s="48"/>
      <c r="E1" s="48"/>
      <c r="F1" s="49"/>
    </row>
    <row r="2" spans="1:7" ht="22.5" customHeight="1">
      <c r="A2" s="12" t="s">
        <v>70</v>
      </c>
      <c r="B2" s="41"/>
      <c r="C2" s="50"/>
      <c r="D2" s="51"/>
      <c r="E2" s="51"/>
      <c r="F2" s="52"/>
    </row>
    <row r="3" spans="1:7" ht="22.5" customHeight="1">
      <c r="A3" s="12" t="s">
        <v>65</v>
      </c>
      <c r="B3" s="12" t="s">
        <v>66</v>
      </c>
      <c r="C3" s="50"/>
      <c r="D3" s="51"/>
      <c r="E3" s="51"/>
      <c r="F3" s="52"/>
    </row>
    <row r="4" spans="1:7" ht="22.5" customHeight="1">
      <c r="A4" s="35" t="s">
        <v>71</v>
      </c>
      <c r="B4" s="36"/>
      <c r="C4" s="53"/>
      <c r="D4" s="54"/>
      <c r="E4" s="54"/>
      <c r="F4" s="55"/>
    </row>
    <row r="5" spans="1:7">
      <c r="A5" s="1" t="s">
        <v>0</v>
      </c>
      <c r="B5" s="1" t="s">
        <v>5</v>
      </c>
      <c r="C5" s="1" t="s">
        <v>1</v>
      </c>
      <c r="D5" s="1" t="s">
        <v>2</v>
      </c>
      <c r="E5" s="1" t="s">
        <v>3</v>
      </c>
      <c r="F5" s="1" t="s">
        <v>4</v>
      </c>
    </row>
    <row r="6" spans="1:7" ht="24" customHeight="1">
      <c r="A6" s="44" t="s">
        <v>34</v>
      </c>
      <c r="B6" s="13" t="s">
        <v>53</v>
      </c>
      <c r="C6" s="3" t="s">
        <v>6</v>
      </c>
      <c r="D6" s="8">
        <v>135000</v>
      </c>
      <c r="E6" s="3">
        <v>1</v>
      </c>
      <c r="F6" s="8">
        <f>D6*E6</f>
        <v>135000</v>
      </c>
      <c r="G6" s="2"/>
    </row>
    <row r="7" spans="1:7" ht="24" customHeight="1">
      <c r="A7" s="45"/>
      <c r="B7" s="13" t="s">
        <v>54</v>
      </c>
      <c r="C7" s="3" t="s">
        <v>7</v>
      </c>
      <c r="D7" s="8">
        <v>65000</v>
      </c>
      <c r="E7" s="3">
        <v>1</v>
      </c>
      <c r="F7" s="8">
        <f t="shared" ref="F7:F20" si="0">D7*E7</f>
        <v>65000</v>
      </c>
      <c r="G7" s="2"/>
    </row>
    <row r="8" spans="1:7">
      <c r="A8" s="45"/>
      <c r="B8" s="13" t="s">
        <v>55</v>
      </c>
      <c r="C8" s="3" t="s">
        <v>8</v>
      </c>
      <c r="D8" s="8">
        <v>50000</v>
      </c>
      <c r="E8" s="3">
        <v>2</v>
      </c>
      <c r="F8" s="8">
        <f t="shared" si="0"/>
        <v>100000</v>
      </c>
      <c r="G8" s="2"/>
    </row>
    <row r="9" spans="1:7">
      <c r="A9" s="45"/>
      <c r="B9" s="13" t="s">
        <v>59</v>
      </c>
      <c r="C9" s="3" t="s">
        <v>9</v>
      </c>
      <c r="D9" s="8">
        <v>0</v>
      </c>
      <c r="E9" s="3">
        <v>1</v>
      </c>
      <c r="F9" s="8">
        <f t="shared" si="0"/>
        <v>0</v>
      </c>
      <c r="G9" s="2"/>
    </row>
    <row r="10" spans="1:7" ht="24" customHeight="1">
      <c r="A10" s="45"/>
      <c r="B10" s="13" t="s">
        <v>56</v>
      </c>
      <c r="C10" s="3" t="s">
        <v>10</v>
      </c>
      <c r="D10" s="8">
        <v>60000</v>
      </c>
      <c r="E10" s="3">
        <v>1</v>
      </c>
      <c r="F10" s="8">
        <f t="shared" si="0"/>
        <v>60000</v>
      </c>
      <c r="G10" s="2"/>
    </row>
    <row r="11" spans="1:7">
      <c r="A11" s="45"/>
      <c r="B11" s="13"/>
      <c r="C11" s="3" t="s">
        <v>11</v>
      </c>
      <c r="D11" s="8"/>
      <c r="E11" s="3"/>
      <c r="F11" s="8">
        <f t="shared" si="0"/>
        <v>0</v>
      </c>
      <c r="G11" s="2"/>
    </row>
    <row r="12" spans="1:7" ht="24" customHeight="1">
      <c r="A12" s="45"/>
      <c r="B12" s="13"/>
      <c r="C12" s="3" t="s">
        <v>12</v>
      </c>
      <c r="D12" s="8"/>
      <c r="E12" s="3"/>
      <c r="F12" s="8">
        <f t="shared" si="0"/>
        <v>0</v>
      </c>
      <c r="G12" s="2"/>
    </row>
    <row r="13" spans="1:7" ht="24" customHeight="1">
      <c r="A13" s="45"/>
      <c r="B13" s="11" t="s">
        <v>57</v>
      </c>
      <c r="C13" s="3" t="s">
        <v>13</v>
      </c>
      <c r="D13" s="8">
        <v>35000</v>
      </c>
      <c r="E13" s="3">
        <v>1</v>
      </c>
      <c r="F13" s="8">
        <f t="shared" si="0"/>
        <v>35000</v>
      </c>
      <c r="G13" s="2"/>
    </row>
    <row r="14" spans="1:7">
      <c r="A14" s="45"/>
      <c r="B14" s="11" t="s">
        <v>58</v>
      </c>
      <c r="C14" s="3" t="s">
        <v>14</v>
      </c>
      <c r="D14" s="8">
        <v>45000</v>
      </c>
      <c r="E14" s="3">
        <v>1</v>
      </c>
      <c r="F14" s="8">
        <f t="shared" si="0"/>
        <v>45000</v>
      </c>
      <c r="G14" s="2"/>
    </row>
    <row r="15" spans="1:7" ht="24" customHeight="1">
      <c r="A15" s="45"/>
      <c r="B15" s="11" t="s">
        <v>64</v>
      </c>
      <c r="C15" s="3" t="s">
        <v>15</v>
      </c>
      <c r="D15" s="8">
        <v>0</v>
      </c>
      <c r="E15" s="3">
        <v>1</v>
      </c>
      <c r="F15" s="8">
        <f t="shared" si="0"/>
        <v>0</v>
      </c>
      <c r="G15" s="2"/>
    </row>
    <row r="16" spans="1:7" ht="24" customHeight="1">
      <c r="A16" s="45"/>
      <c r="B16" s="11" t="s">
        <v>32</v>
      </c>
      <c r="C16" s="3" t="s">
        <v>30</v>
      </c>
      <c r="D16" s="8"/>
      <c r="E16" s="3"/>
      <c r="F16" s="8">
        <f t="shared" si="0"/>
        <v>0</v>
      </c>
      <c r="G16" s="2"/>
    </row>
    <row r="17" spans="1:7" ht="24" customHeight="1">
      <c r="A17" s="45"/>
      <c r="B17" s="14" t="s">
        <v>32</v>
      </c>
      <c r="C17" s="3" t="s">
        <v>16</v>
      </c>
      <c r="D17" s="8"/>
      <c r="E17" s="3"/>
      <c r="F17" s="8">
        <f t="shared" si="0"/>
        <v>0</v>
      </c>
      <c r="G17" s="2"/>
    </row>
    <row r="18" spans="1:7">
      <c r="A18" s="45"/>
      <c r="B18" s="15" t="s">
        <v>19</v>
      </c>
      <c r="C18" s="4" t="s">
        <v>17</v>
      </c>
      <c r="D18" s="9">
        <v>60000</v>
      </c>
      <c r="E18" s="4">
        <v>1</v>
      </c>
      <c r="F18" s="8">
        <f t="shared" si="0"/>
        <v>60000</v>
      </c>
      <c r="G18" s="2"/>
    </row>
    <row r="19" spans="1:7">
      <c r="A19" s="45"/>
      <c r="B19" s="16" t="s">
        <v>36</v>
      </c>
      <c r="C19" s="4" t="s">
        <v>35</v>
      </c>
      <c r="D19" s="9"/>
      <c r="E19" s="4"/>
      <c r="F19" s="8">
        <f t="shared" si="0"/>
        <v>0</v>
      </c>
      <c r="G19" s="2"/>
    </row>
    <row r="20" spans="1:7" ht="17.25" thickBot="1">
      <c r="A20" s="45"/>
      <c r="B20" s="15"/>
      <c r="C20" s="4" t="s">
        <v>31</v>
      </c>
      <c r="D20" s="9"/>
      <c r="E20" s="4"/>
      <c r="F20" s="8">
        <f t="shared" si="0"/>
        <v>0</v>
      </c>
      <c r="G20" s="2"/>
    </row>
    <row r="21" spans="1:7" ht="12.75" customHeight="1" thickBot="1">
      <c r="A21" s="45"/>
      <c r="B21" s="37" t="s">
        <v>18</v>
      </c>
      <c r="C21" s="68">
        <f>SUM(F6:F20)</f>
        <v>500000</v>
      </c>
      <c r="D21" s="68"/>
      <c r="E21" s="27">
        <v>1</v>
      </c>
      <c r="F21" s="58" t="s">
        <v>20</v>
      </c>
      <c r="G21" s="2"/>
    </row>
    <row r="22" spans="1:7" ht="12.75" customHeight="1" thickBot="1">
      <c r="A22" s="45"/>
      <c r="B22" s="38"/>
      <c r="C22" s="68">
        <f>C21*E21</f>
        <v>500000</v>
      </c>
      <c r="D22" s="68"/>
      <c r="E22" s="68"/>
      <c r="F22" s="59"/>
      <c r="G22" s="2"/>
    </row>
    <row r="23" spans="1:7" ht="12.75" customHeight="1" thickBot="1">
      <c r="A23" s="45"/>
      <c r="B23" s="39"/>
      <c r="C23" s="68"/>
      <c r="D23" s="68"/>
      <c r="E23" s="68"/>
      <c r="F23" s="60"/>
      <c r="G23" s="2"/>
    </row>
    <row r="24" spans="1:7" ht="17.25" customHeight="1">
      <c r="A24" s="45"/>
      <c r="B24" s="5" t="s">
        <v>24</v>
      </c>
      <c r="C24" s="6" t="s">
        <v>1</v>
      </c>
      <c r="D24" s="6" t="s">
        <v>2</v>
      </c>
      <c r="E24" s="6" t="s">
        <v>3</v>
      </c>
      <c r="F24" s="6"/>
      <c r="G24" s="2"/>
    </row>
    <row r="25" spans="1:7">
      <c r="A25" s="46"/>
      <c r="B25" s="11" t="s">
        <v>67</v>
      </c>
      <c r="C25" s="7" t="s">
        <v>21</v>
      </c>
      <c r="D25" s="8">
        <v>120000</v>
      </c>
      <c r="E25" s="3">
        <v>1</v>
      </c>
      <c r="F25" s="8">
        <f>D25*E25</f>
        <v>120000</v>
      </c>
      <c r="G25" s="2"/>
    </row>
    <row r="26" spans="1:7">
      <c r="A26" s="61" t="str">
        <f>IF(D38="현금(이체X)",Sheet2!D2,IF(D38="카드",Sheet2!D2,IF(D38="이체 및 현금영수증",Sheet2!D1,IF(D38="카드+현금",Sheet2!D2,IF(D38="이체 및 세금계산서",Sheet2!D1)))))</f>
        <v>참고사항</v>
      </c>
      <c r="B26" s="11" t="s">
        <v>60</v>
      </c>
      <c r="C26" s="3" t="s">
        <v>27</v>
      </c>
      <c r="D26" s="8">
        <v>0</v>
      </c>
      <c r="E26" s="3">
        <v>1</v>
      </c>
      <c r="F26" s="8">
        <f t="shared" ref="F26:F33" si="1">D26*E26</f>
        <v>0</v>
      </c>
      <c r="G26" s="2"/>
    </row>
    <row r="27" spans="1:7">
      <c r="A27" s="62"/>
      <c r="B27" s="11"/>
      <c r="C27" s="7" t="s">
        <v>33</v>
      </c>
      <c r="D27" s="8"/>
      <c r="E27" s="3"/>
      <c r="F27" s="8">
        <f t="shared" si="1"/>
        <v>0</v>
      </c>
      <c r="G27" s="2"/>
    </row>
    <row r="28" spans="1:7">
      <c r="A28" s="62"/>
      <c r="B28" s="10" t="s">
        <v>61</v>
      </c>
      <c r="C28" s="7" t="s">
        <v>62</v>
      </c>
      <c r="D28" s="8">
        <v>0</v>
      </c>
      <c r="E28" s="3">
        <v>1</v>
      </c>
      <c r="F28" s="8">
        <f t="shared" si="1"/>
        <v>0</v>
      </c>
      <c r="G28" s="2"/>
    </row>
    <row r="29" spans="1:7">
      <c r="A29" s="62"/>
      <c r="B29" s="10"/>
      <c r="C29" s="7" t="s">
        <v>28</v>
      </c>
      <c r="D29" s="8"/>
      <c r="E29" s="3"/>
      <c r="F29" s="8">
        <f t="shared" si="1"/>
        <v>0</v>
      </c>
      <c r="G29" s="2"/>
    </row>
    <row r="30" spans="1:7">
      <c r="A30" s="62"/>
      <c r="B30" s="10"/>
      <c r="C30" s="7" t="s">
        <v>29</v>
      </c>
      <c r="D30" s="8"/>
      <c r="E30" s="3"/>
      <c r="F30" s="8">
        <f t="shared" si="1"/>
        <v>0</v>
      </c>
      <c r="G30" s="2"/>
    </row>
    <row r="31" spans="1:7">
      <c r="A31" s="62"/>
      <c r="B31" s="10" t="s">
        <v>68</v>
      </c>
      <c r="C31" s="7" t="s">
        <v>69</v>
      </c>
      <c r="D31" s="8">
        <v>10000</v>
      </c>
      <c r="E31" s="3">
        <v>1</v>
      </c>
      <c r="F31" s="8">
        <f t="shared" si="1"/>
        <v>10000</v>
      </c>
      <c r="G31" s="2"/>
    </row>
    <row r="32" spans="1:7" ht="16.5" hidden="1" customHeight="1">
      <c r="A32" s="62"/>
      <c r="B32" s="10"/>
      <c r="C32" s="7"/>
      <c r="D32" s="8"/>
      <c r="E32" s="3"/>
      <c r="F32" s="8">
        <f t="shared" si="1"/>
        <v>0</v>
      </c>
      <c r="G32" s="2"/>
    </row>
    <row r="33" spans="1:7">
      <c r="A33" s="63"/>
      <c r="B33" s="10"/>
      <c r="C33" s="7"/>
      <c r="D33" s="8"/>
      <c r="E33" s="3"/>
      <c r="F33" s="8">
        <f t="shared" si="1"/>
        <v>0</v>
      </c>
      <c r="G33" s="2"/>
    </row>
    <row r="34" spans="1:7" ht="13.5" customHeight="1">
      <c r="A34" s="31" t="s">
        <v>44</v>
      </c>
      <c r="B34" s="42" t="str">
        <f>IF(D38="현금(이체X)",Sheet2!C1,IF(D38="카드",Sheet2!C1,IF(D38="이체 및 현금영수증",Sheet2!C1,IF(D38="카드+현금",Sheet2!C2,IF(D38="이체 및 세금계산서",Sheet2!C1)))))</f>
        <v>선택사항</v>
      </c>
      <c r="C34" s="67">
        <f>SUM(F25:F33)</f>
        <v>130000</v>
      </c>
      <c r="D34" s="67"/>
      <c r="E34" s="69"/>
      <c r="F34" s="56" t="s">
        <v>20</v>
      </c>
      <c r="G34" s="2"/>
    </row>
    <row r="35" spans="1:7" ht="14.25" customHeight="1">
      <c r="A35" s="32"/>
      <c r="B35" s="43"/>
      <c r="C35" s="70"/>
      <c r="D35" s="70"/>
      <c r="E35" s="71"/>
      <c r="F35" s="57"/>
      <c r="G35" s="2"/>
    </row>
    <row r="36" spans="1:7" ht="16.5" customHeight="1">
      <c r="A36" s="19" t="s">
        <v>47</v>
      </c>
      <c r="B36" s="26"/>
      <c r="C36" s="17" t="s">
        <v>4</v>
      </c>
      <c r="D36" s="66">
        <f>SUM(C22,C34)</f>
        <v>630000</v>
      </c>
      <c r="E36" s="66"/>
      <c r="F36" s="18" t="s">
        <v>20</v>
      </c>
      <c r="G36" s="2"/>
    </row>
    <row r="37" spans="1:7" ht="16.5" customHeight="1">
      <c r="A37" s="19" t="s">
        <v>48</v>
      </c>
      <c r="B37" s="25" t="str">
        <f>IF(D38="현금(이체X)",Sheet2!C1,IF(D38="카드",Sheet2!C1,IF(D38="이체 및 현금영수증",Sheet2!C1,IF(D38="카드+현금",ROUND(Sheet2!B4,-4),IF(D38="이체 및 세금계산서",Sheet2!C1)))))</f>
        <v>선택사항</v>
      </c>
      <c r="C37" s="17" t="s">
        <v>22</v>
      </c>
      <c r="D37" s="64">
        <f>D36*1.1-D36</f>
        <v>63000</v>
      </c>
      <c r="E37" s="65"/>
      <c r="F37" s="20"/>
      <c r="G37" s="2"/>
    </row>
    <row r="38" spans="1:7" ht="17.25" customHeight="1">
      <c r="A38" s="19" t="s">
        <v>42</v>
      </c>
      <c r="B38" s="24"/>
      <c r="C38" s="17" t="s">
        <v>40</v>
      </c>
      <c r="D38" s="72" t="s">
        <v>52</v>
      </c>
      <c r="E38" s="73"/>
      <c r="F38" s="21"/>
      <c r="G38" s="2"/>
    </row>
    <row r="39" spans="1:7" ht="17.25" customHeight="1">
      <c r="A39" s="30" t="s">
        <v>43</v>
      </c>
      <c r="B39" s="33">
        <f>SUM(B36:B37)-B38</f>
        <v>0</v>
      </c>
      <c r="C39" s="17" t="s">
        <v>42</v>
      </c>
      <c r="D39" s="66"/>
      <c r="E39" s="66"/>
      <c r="F39" s="66"/>
      <c r="G39" s="2"/>
    </row>
    <row r="40" spans="1:7" ht="16.5" customHeight="1">
      <c r="A40" s="30"/>
      <c r="B40" s="34"/>
      <c r="C40" s="28" t="s">
        <v>23</v>
      </c>
      <c r="D40" s="67">
        <f>IF(D38="현금(이체X)",D36,IF(D38="카드",D36+D36*13%,IF(D38="이체 및 현금영수증",D36+D36*10%,IF(D38="이체 및 세금계산서",D36+D36*10%,IF(D38="이체 및 세금계산서",D36+D36*10%,)))))-D39</f>
        <v>630000</v>
      </c>
      <c r="E40" s="67"/>
      <c r="F40" s="29" t="str">
        <f>IF(D38="현금(이체X)",Sheet2!B2,IF(D38="카드",Sheet2!B1,IF(D38="이체 및 현금영수증",Sheet2!B1,IF(D38="카드+현금",Sheet2!B3,IF(D38="이체 및 세금계산서",Sheet2!B1)))))</f>
        <v>VAT별도</v>
      </c>
      <c r="G40" s="2"/>
    </row>
    <row r="41" spans="1:7">
      <c r="B41" s="2"/>
      <c r="C41" s="2"/>
      <c r="D41" s="2"/>
      <c r="E41" s="2"/>
      <c r="F41" s="2"/>
      <c r="G41" s="2"/>
    </row>
    <row r="42" spans="1:7">
      <c r="B42" s="2"/>
      <c r="C42" s="2"/>
      <c r="D42" s="2"/>
      <c r="E42" s="2"/>
      <c r="F42" s="2"/>
      <c r="G42" s="2"/>
    </row>
    <row r="43" spans="1:7">
      <c r="B43" s="2"/>
      <c r="C43" s="2"/>
      <c r="D43" s="2"/>
      <c r="E43" s="2"/>
      <c r="F43" s="2"/>
      <c r="G43" s="2"/>
    </row>
    <row r="44" spans="1:7">
      <c r="B44" s="2"/>
      <c r="C44" s="2"/>
      <c r="D44" s="2"/>
      <c r="E44" s="2"/>
      <c r="F44" s="2"/>
      <c r="G44" s="2"/>
    </row>
    <row r="45" spans="1:7">
      <c r="B45" s="2"/>
      <c r="C45" s="2"/>
      <c r="D45" s="2"/>
      <c r="E45" s="2"/>
      <c r="F45" s="2"/>
      <c r="G45" s="2"/>
    </row>
  </sheetData>
  <sheetProtection formatCells="0" selectLockedCells="1" selectUnlockedCells="1"/>
  <mergeCells count="20">
    <mergeCell ref="D37:E37"/>
    <mergeCell ref="D36:E36"/>
    <mergeCell ref="D40:E40"/>
    <mergeCell ref="C21:D21"/>
    <mergeCell ref="C22:E23"/>
    <mergeCell ref="C34:E35"/>
    <mergeCell ref="D39:F39"/>
    <mergeCell ref="D38:E38"/>
    <mergeCell ref="B1:B2"/>
    <mergeCell ref="B34:B35"/>
    <mergeCell ref="A6:A25"/>
    <mergeCell ref="C1:F4"/>
    <mergeCell ref="F34:F35"/>
    <mergeCell ref="F21:F23"/>
    <mergeCell ref="A26:A33"/>
    <mergeCell ref="A39:A40"/>
    <mergeCell ref="A34:A35"/>
    <mergeCell ref="B39:B40"/>
    <mergeCell ref="A4:B4"/>
    <mergeCell ref="B21:B23"/>
  </mergeCells>
  <phoneticPr fontId="1" type="noConversion"/>
  <pageMargins left="0.23622047244094491" right="0.23622047244094491" top="0.98425196850393704" bottom="0" header="0" footer="0"/>
  <pageSetup paperSize="9" scale="95" orientation="portrait" horizontalDpi="4294967293" r:id="rId1"/>
  <headerFooter>
    <oddHeader>&amp;C&amp;22견       적       서&amp;R&amp;"-,굵게"리얼컴 02-3424-7811
테크노마트 7층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Sheet2!$A$1:$A$5</xm:f>
          </x14:formula1>
          <xm:sqref>D38:E38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5"/>
  <sheetViews>
    <sheetView workbookViewId="0">
      <selection activeCell="D3" sqref="D3"/>
    </sheetView>
  </sheetViews>
  <sheetFormatPr defaultRowHeight="16.5"/>
  <cols>
    <col min="1" max="1" width="18.625" bestFit="1" customWidth="1"/>
  </cols>
  <sheetData>
    <row r="1" spans="1:4" ht="82.5">
      <c r="A1" t="s">
        <v>41</v>
      </c>
      <c r="B1" t="s">
        <v>25</v>
      </c>
      <c r="C1" t="s">
        <v>49</v>
      </c>
      <c r="D1" s="23" t="s">
        <v>51</v>
      </c>
    </row>
    <row r="2" spans="1:4">
      <c r="A2" t="s">
        <v>37</v>
      </c>
      <c r="B2" t="s">
        <v>20</v>
      </c>
      <c r="C2" t="s">
        <v>45</v>
      </c>
      <c r="D2" t="s">
        <v>50</v>
      </c>
    </row>
    <row r="3" spans="1:4">
      <c r="A3" t="s">
        <v>38</v>
      </c>
      <c r="B3" t="s">
        <v>46</v>
      </c>
    </row>
    <row r="4" spans="1:4">
      <c r="A4" t="s">
        <v>39</v>
      </c>
      <c r="B4" s="22">
        <f>Sheet1!D36-(Sheet1!B36/1.1)</f>
        <v>630000</v>
      </c>
    </row>
    <row r="5" spans="1:4">
      <c r="A5" t="s">
        <v>45</v>
      </c>
    </row>
  </sheetData>
  <phoneticPr fontId="1" type="noConversion"/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realcom</cp:lastModifiedBy>
  <cp:lastPrinted>2020-01-04T04:37:11Z</cp:lastPrinted>
  <dcterms:created xsi:type="dcterms:W3CDTF">2019-03-28T03:58:09Z</dcterms:created>
  <dcterms:modified xsi:type="dcterms:W3CDTF">2020-02-18T04:53:06Z</dcterms:modified>
</cp:coreProperties>
</file>