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3" documentId="8_{C6589401-6BF2-4A5A-8465-0704F98A230D}" xr6:coauthVersionLast="45" xr6:coauthVersionMax="45" xr10:uidLastSave="{E1F092F3-1509-4957-9CE7-7E877E78150D}"/>
  <bookViews>
    <workbookView xWindow="4140" yWindow="1365" windowWidth="14385" windowHeight="1371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6" i="1" l="1"/>
  <c r="B37" i="1" l="1"/>
  <c r="B34" i="1"/>
  <c r="F40" i="1"/>
  <c r="F32" i="1" l="1"/>
  <c r="F31" i="1"/>
  <c r="F26" i="1" l="1"/>
  <c r="F27" i="1"/>
  <c r="F28" i="1"/>
  <c r="F29" i="1"/>
  <c r="F30" i="1"/>
  <c r="F33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5" i="1" l="1"/>
  <c r="F6" i="1"/>
  <c r="C21" i="1" l="1"/>
  <c r="C22" i="1" s="1"/>
  <c r="C34" i="1"/>
  <c r="D36" i="1" l="1"/>
  <c r="B4" i="2" s="1"/>
  <c r="D40" i="1" l="1"/>
  <c r="B39" i="1"/>
  <c r="D37" i="1"/>
</calcChain>
</file>

<file path=xl/sharedStrings.xml><?xml version="1.0" encoding="utf-8"?>
<sst xmlns="http://schemas.openxmlformats.org/spreadsheetml/2006/main" count="82" uniqueCount="70">
  <si>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</si>
  <si>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</si>
  <si>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</si>
  <si>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</si>
  <si>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</si>
  <si>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</si>
  <si>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</si>
  <si>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</si>
  <si>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</si>
  <si>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</si>
  <si>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</si>
  <si>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</si>
  <si>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</si>
  <si>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</si>
  <si>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</si>
  <si>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</si>
  <si>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</si>
  <si>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</si>
  <si>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</si>
  <si>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</si>
  <si>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</si>
  <si>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</si>
  <si>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</si>
  <si>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</si>
  <si>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</si>
  <si>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</si>
  <si>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</si>
  <si>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</si>
  <si>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</si>
  <si>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</si>
  <si>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</si>
  <si>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</si>
  <si>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</si>
  <si>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</si>
  <si>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</si>
  <si>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</si>
  <si>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</si>
  <si>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</si>
  <si>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</si>
  <si>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</si>
  <si>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</si>
  <si>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</si>
  <si>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</si>
  <si>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</si>
  <si>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</si>
  <si>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</si>
  <si>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</si>
  <si>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</si>
  <si>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</si>
  <si>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</si>
  <si>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</si>
  <si>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 xml:space="preserve">전화번호: 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</si>
  <si>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</si>
  <si>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</si>
  <si>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AMD 라이젠 5 3500X (마티스)(멀티팩)</t>
    <phoneticPr fontId="1" type="noConversion"/>
  </si>
  <si>
    <t>잘만 CNPS9X OPTIMA WHITE LED</t>
    <phoneticPr fontId="1" type="noConversion"/>
  </si>
  <si>
    <t>GIGABYTE GA-A320M-S2H 듀러블에디션 피씨디렉트</t>
    <phoneticPr fontId="1" type="noConversion"/>
  </si>
  <si>
    <t>삼성전자 DDR4 16G PC4-21300(정품)</t>
    <phoneticPr fontId="1" type="noConversion"/>
  </si>
  <si>
    <t>SAPPHIRE 라데온 RX 570 PULSE Optimized OC D5 4GB Dual-X</t>
    <phoneticPr fontId="1" type="noConversion"/>
  </si>
  <si>
    <t>마이크론 Crucial BX500 대원CTS(480GB)</t>
    <phoneticPr fontId="1" type="noConversion"/>
  </si>
  <si>
    <t>/</t>
    <phoneticPr fontId="1" type="noConversion"/>
  </si>
  <si>
    <t>ABKO NCORE 새턴 풀 아크릴 슬렌더</t>
    <phoneticPr fontId="1" type="noConversion"/>
  </si>
  <si>
    <t>현금(이체X)</t>
  </si>
  <si>
    <t>잘만 EcoMax 600W 83+</t>
    <phoneticPr fontId="1" type="noConversion"/>
  </si>
  <si>
    <t>견적일자: 2019년  12 월 29 일</t>
    <phoneticPr fontId="1" type="noConversion"/>
  </si>
  <si>
    <t>납품일자: 2019년  12 월   29 일</t>
    <phoneticPr fontId="1" type="noConversion"/>
  </si>
  <si>
    <t>고객성명(회사명): 나형윤</t>
    <phoneticPr fontId="1" type="noConversion"/>
  </si>
  <si>
    <t>R9 사운드바 브릿츠</t>
    <phoneticPr fontId="1" type="noConversion"/>
  </si>
  <si>
    <t>마이크로닉스 MANIC G30 RGB 게이밍 마우스(블랙)</t>
    <phoneticPr fontId="1" type="noConversion"/>
  </si>
  <si>
    <t>마이크로닉스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</si>
</sst>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vertical="center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6" fontId="2" fillId="2" borderId="1" xfId="0" applyNumberFormat="1" applyFont="1" applyFill="1" applyBorder="1">
      <alignment vertical="center"/>
    </xf>
    <xf numFmtId="179" fontId="0" fillId="0" borderId="0" xfId="0" applyNumberFormat="1">
      <alignment vertical="center"/>
    </xf>
    <xf numFmtId="178" fontId="4" fillId="2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>
      <alignment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2" borderId="13" xfId="0" applyNumberFormat="1" applyFont="1" applyFill="1" applyBorder="1" applyAlignment="1">
      <alignment horizontal="center" vertical="center"/>
    </xf>
    <xf numFmtId="178" fontId="4" fillId="2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D10" sqref="D10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3" t="s">
        <v>66</v>
      </c>
      <c r="B1" s="38" t="s">
        <v>27</v>
      </c>
      <c r="C1" s="45"/>
      <c r="D1" s="46"/>
      <c r="E1" s="46"/>
      <c r="F1" s="47"/>
    </row>
    <row r="2" spans="1:7" ht="22.5" customHeight="1">
      <c r="A2" s="13" t="s">
        <v>51</v>
      </c>
      <c r="B2" s="39"/>
      <c r="C2" s="48"/>
      <c r="D2" s="49"/>
      <c r="E2" s="49"/>
      <c r="F2" s="50"/>
    </row>
    <row r="3" spans="1:7" ht="22.5" customHeight="1">
      <c r="A3" s="13" t="s">
        <v>64</v>
      </c>
      <c r="B3" s="13" t="s">
        <v>65</v>
      </c>
      <c r="C3" s="48"/>
      <c r="D3" s="49"/>
      <c r="E3" s="49"/>
      <c r="F3" s="50"/>
    </row>
    <row r="4" spans="1:7" ht="22.5" customHeight="1">
      <c r="A4" s="33" t="s">
        <v>25</v>
      </c>
      <c r="B4" s="34"/>
      <c r="C4" s="51"/>
      <c r="D4" s="52"/>
      <c r="E4" s="52"/>
      <c r="F4" s="53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2" t="s">
        <v>35</v>
      </c>
      <c r="B6" s="14" t="s">
        <v>54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3"/>
      <c r="B7" s="14" t="s">
        <v>56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3"/>
      <c r="B8" s="14" t="s">
        <v>57</v>
      </c>
      <c r="C8" s="3" t="s">
        <v>8</v>
      </c>
      <c r="D8" s="8">
        <v>85000</v>
      </c>
      <c r="E8" s="3">
        <v>1</v>
      </c>
      <c r="F8" s="8">
        <f t="shared" si="0"/>
        <v>85000</v>
      </c>
      <c r="G8" s="2"/>
    </row>
    <row r="9" spans="1:7" ht="24">
      <c r="A9" s="43"/>
      <c r="B9" s="14" t="s">
        <v>58</v>
      </c>
      <c r="C9" s="3" t="s">
        <v>9</v>
      </c>
      <c r="D9" s="8">
        <v>178000</v>
      </c>
      <c r="E9" s="3">
        <v>1</v>
      </c>
      <c r="F9" s="8">
        <f t="shared" si="0"/>
        <v>178000</v>
      </c>
      <c r="G9" s="2"/>
    </row>
    <row r="10" spans="1:7" ht="24" customHeight="1">
      <c r="A10" s="43"/>
      <c r="B10" s="14" t="s">
        <v>59</v>
      </c>
      <c r="C10" s="3" t="s">
        <v>10</v>
      </c>
      <c r="D10" s="8">
        <v>66000</v>
      </c>
      <c r="E10" s="3">
        <v>1</v>
      </c>
      <c r="F10" s="8">
        <f t="shared" si="0"/>
        <v>66000</v>
      </c>
      <c r="G10" s="2"/>
    </row>
    <row r="11" spans="1:7">
      <c r="A11" s="43"/>
      <c r="B11" s="14" t="s">
        <v>60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3"/>
      <c r="B12" s="14" t="s">
        <v>60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3"/>
      <c r="B13" s="11" t="s">
        <v>61</v>
      </c>
      <c r="C13" s="3" t="s">
        <v>13</v>
      </c>
      <c r="D13" s="8">
        <v>36000</v>
      </c>
      <c r="E13" s="3">
        <v>1</v>
      </c>
      <c r="F13" s="8">
        <f t="shared" si="0"/>
        <v>36000</v>
      </c>
      <c r="G13" s="2"/>
    </row>
    <row r="14" spans="1:7">
      <c r="A14" s="43"/>
      <c r="B14" s="11" t="s">
        <v>63</v>
      </c>
      <c r="C14" s="3" t="s">
        <v>14</v>
      </c>
      <c r="D14" s="8">
        <v>35000</v>
      </c>
      <c r="E14" s="3">
        <v>1</v>
      </c>
      <c r="F14" s="8">
        <f t="shared" si="0"/>
        <v>35000</v>
      </c>
      <c r="G14" s="2"/>
    </row>
    <row r="15" spans="1:7" ht="24" customHeight="1">
      <c r="A15" s="43"/>
      <c r="B15" s="11" t="s">
        <v>55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3"/>
      <c r="B16" s="11" t="s">
        <v>33</v>
      </c>
      <c r="C16" s="3" t="s">
        <v>31</v>
      </c>
      <c r="D16" s="8"/>
      <c r="E16" s="3"/>
      <c r="F16" s="8">
        <f t="shared" si="0"/>
        <v>0</v>
      </c>
      <c r="G16" s="2"/>
    </row>
    <row r="17" spans="1:7" ht="24" customHeight="1">
      <c r="A17" s="43"/>
      <c r="B17" s="15" t="s">
        <v>33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3"/>
      <c r="B18" s="16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3"/>
      <c r="B19" s="17" t="s">
        <v>37</v>
      </c>
      <c r="C19" s="4" t="s">
        <v>36</v>
      </c>
      <c r="D19" s="9"/>
      <c r="E19" s="4"/>
      <c r="F19" s="8">
        <f t="shared" si="0"/>
        <v>0</v>
      </c>
      <c r="G19" s="2"/>
    </row>
    <row r="20" spans="1:7" ht="17.25" thickBot="1">
      <c r="A20" s="43"/>
      <c r="B20" s="16"/>
      <c r="C20" s="4" t="s">
        <v>32</v>
      </c>
      <c r="D20" s="9"/>
      <c r="E20" s="4"/>
      <c r="F20" s="8">
        <f t="shared" si="0"/>
        <v>0</v>
      </c>
      <c r="G20" s="2"/>
    </row>
    <row r="21" spans="1:7" ht="12.75" customHeight="1" thickBot="1">
      <c r="A21" s="43"/>
      <c r="B21" s="35" t="s">
        <v>18</v>
      </c>
      <c r="C21" s="65">
        <f>SUM(F6:F20)</f>
        <v>754000</v>
      </c>
      <c r="D21" s="65"/>
      <c r="E21" s="12">
        <v>1</v>
      </c>
      <c r="F21" s="56" t="s">
        <v>20</v>
      </c>
      <c r="G21" s="2"/>
    </row>
    <row r="22" spans="1:7" ht="12.75" customHeight="1" thickBot="1">
      <c r="A22" s="43"/>
      <c r="B22" s="36"/>
      <c r="C22" s="65">
        <f>C21*E21</f>
        <v>754000</v>
      </c>
      <c r="D22" s="65"/>
      <c r="E22" s="65"/>
      <c r="F22" s="57"/>
      <c r="G22" s="2"/>
    </row>
    <row r="23" spans="1:7" ht="12.75" customHeight="1" thickBot="1">
      <c r="A23" s="43"/>
      <c r="B23" s="37"/>
      <c r="C23" s="65"/>
      <c r="D23" s="65"/>
      <c r="E23" s="65"/>
      <c r="F23" s="58"/>
      <c r="G23" s="2"/>
    </row>
    <row r="24" spans="1:7" ht="17.25" customHeight="1">
      <c r="A24" s="43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4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59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 hidden="1">
      <c r="A27" s="60"/>
      <c r="B27" s="11"/>
      <c r="C27" s="7" t="s">
        <v>34</v>
      </c>
      <c r="D27" s="8"/>
      <c r="E27" s="3"/>
      <c r="F27" s="8">
        <f t="shared" si="1"/>
        <v>0</v>
      </c>
      <c r="G27" s="2"/>
    </row>
    <row r="28" spans="1:7">
      <c r="A28" s="60"/>
      <c r="B28" s="10" t="s">
        <v>68</v>
      </c>
      <c r="C28" s="7" t="s">
        <v>34</v>
      </c>
      <c r="D28" s="8">
        <v>21000</v>
      </c>
      <c r="E28" s="3">
        <v>1</v>
      </c>
      <c r="F28" s="8">
        <f t="shared" si="1"/>
        <v>21000</v>
      </c>
      <c r="G28" s="2"/>
    </row>
    <row r="29" spans="1:7">
      <c r="A29" s="60"/>
      <c r="B29" s="10" t="s">
        <v>69</v>
      </c>
      <c r="C29" s="7" t="s">
        <v>29</v>
      </c>
      <c r="D29" s="8">
        <v>0</v>
      </c>
      <c r="E29" s="3">
        <v>1</v>
      </c>
      <c r="F29" s="8">
        <f t="shared" si="1"/>
        <v>0</v>
      </c>
      <c r="G29" s="2"/>
    </row>
    <row r="30" spans="1:7">
      <c r="A30" s="60"/>
      <c r="B30" s="10" t="s">
        <v>67</v>
      </c>
      <c r="C30" s="7" t="s">
        <v>30</v>
      </c>
      <c r="D30" s="8">
        <v>15000</v>
      </c>
      <c r="E30" s="3">
        <v>1</v>
      </c>
      <c r="F30" s="8">
        <f t="shared" si="1"/>
        <v>15000</v>
      </c>
      <c r="G30" s="2"/>
    </row>
    <row r="31" spans="1:7">
      <c r="A31" s="60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0"/>
      <c r="B32" s="10"/>
      <c r="C32" s="7"/>
      <c r="D32" s="8"/>
      <c r="E32" s="3"/>
      <c r="F32" s="8">
        <f t="shared" si="1"/>
        <v>0</v>
      </c>
      <c r="G32" s="2"/>
    </row>
    <row r="33" spans="1:7">
      <c r="A33" s="61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29" t="s">
        <v>45</v>
      </c>
      <c r="B34" s="40" t="str">
        <f>IF(D38="현금(이체X)",Sheet2!C1,IF(D38="카드",Sheet2!C1,IF(D38="이체 및 현금영수증",Sheet2!C1,IF(D38="카드+현금",Sheet2!C2,IF(D38="이체 및 세금계산서",Sheet2!C1)))))</f>
        <v>선택사항</v>
      </c>
      <c r="C34" s="64">
        <f>SUM(F25:F33)</f>
        <v>36000</v>
      </c>
      <c r="D34" s="64"/>
      <c r="E34" s="66"/>
      <c r="F34" s="54" t="s">
        <v>20</v>
      </c>
      <c r="G34" s="2"/>
    </row>
    <row r="35" spans="1:7" ht="14.25" customHeight="1">
      <c r="A35" s="30"/>
      <c r="B35" s="41"/>
      <c r="C35" s="67"/>
      <c r="D35" s="67"/>
      <c r="E35" s="62"/>
      <c r="F35" s="55"/>
      <c r="G35" s="2"/>
    </row>
    <row r="36" spans="1:7" ht="16.5" customHeight="1">
      <c r="A36" s="20" t="s">
        <v>48</v>
      </c>
      <c r="B36" s="21"/>
      <c r="C36" s="18" t="s">
        <v>4</v>
      </c>
      <c r="D36" s="64">
        <f>SUM(C22,C34)</f>
        <v>790000</v>
      </c>
      <c r="E36" s="64"/>
      <c r="F36" s="19" t="s">
        <v>20</v>
      </c>
      <c r="G36" s="2"/>
    </row>
    <row r="37" spans="1:7" ht="16.5" customHeight="1">
      <c r="A37" s="20" t="s">
        <v>49</v>
      </c>
      <c r="B37" s="26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8" t="s">
        <v>22</v>
      </c>
      <c r="D37" s="62">
        <f>D36*1.1-D36</f>
        <v>79000.000000000116</v>
      </c>
      <c r="E37" s="63"/>
      <c r="F37" s="22"/>
      <c r="G37" s="2"/>
    </row>
    <row r="38" spans="1:7" ht="17.25" customHeight="1">
      <c r="A38" s="20" t="s">
        <v>43</v>
      </c>
      <c r="B38" s="21"/>
      <c r="C38" s="18" t="s">
        <v>41</v>
      </c>
      <c r="D38" s="66" t="s">
        <v>62</v>
      </c>
      <c r="E38" s="68"/>
      <c r="F38" s="23"/>
      <c r="G38" s="2"/>
    </row>
    <row r="39" spans="1:7" ht="17.25" customHeight="1">
      <c r="A39" s="28" t="s">
        <v>44</v>
      </c>
      <c r="B39" s="31">
        <f>SUM(B36:B37)-B38</f>
        <v>0</v>
      </c>
      <c r="C39" s="18" t="s">
        <v>43</v>
      </c>
      <c r="D39" s="64"/>
      <c r="E39" s="64"/>
      <c r="F39" s="64"/>
      <c r="G39" s="2"/>
    </row>
    <row r="40" spans="1:7" ht="16.5" customHeight="1">
      <c r="A40" s="28"/>
      <c r="B40" s="32"/>
      <c r="C40" s="18" t="s">
        <v>23</v>
      </c>
      <c r="D40" s="64">
        <f>IF(D38="현금(이체X)",D36,IF(D38="카드",D36+D36*10%,IF(D38="이체 및 현금영수증",D36+D36*10%,IF(D38="이체 및 세금계산서",D36+D36*10%,IF(D38="이체 및 세금계산서",D36+D36*10%,)))))-D39</f>
        <v>790000</v>
      </c>
      <c r="E40" s="64"/>
      <c r="F40" s="24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42</v>
      </c>
      <c r="B1" t="s">
        <v>26</v>
      </c>
      <c r="C1" t="s">
        <v>50</v>
      </c>
      <c r="D1" s="27" t="s">
        <v>53</v>
      </c>
    </row>
    <row r="2" spans="1:4">
      <c r="A2" t="s">
        <v>38</v>
      </c>
      <c r="B2" t="s">
        <v>20</v>
      </c>
      <c r="C2" t="s">
        <v>46</v>
      </c>
      <c r="D2" t="s">
        <v>52</v>
      </c>
    </row>
    <row r="3" spans="1:4">
      <c r="A3" t="s">
        <v>39</v>
      </c>
      <c r="B3" t="s">
        <v>47</v>
      </c>
    </row>
    <row r="4" spans="1:4">
      <c r="A4" t="s">
        <v>40</v>
      </c>
      <c r="B4" s="25">
        <f>Sheet1!D36-(Sheet1!B36/1.1)</f>
        <v>790000</v>
      </c>
    </row>
    <row r="5" spans="1:4">
      <c r="A5" t="s">
        <v>46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2019-12-29T05:16:36Z</cp:lastPrinted>
  <dcterms:created xsi:type="dcterms:W3CDTF">2019-03-28T03:58:09Z</dcterms:created>
  <dcterms:modified xsi:type="dcterms:W3CDTF">2019-12-29T05:21:11Z</dcterms:modified>
</cp:coreProperties>
</file>