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5600" windowHeight="11760" activeTab="6"/>
  </bookViews>
  <sheets>
    <sheet name="비교" sheetId="2" r:id="rId1"/>
    <sheet name="비교 (2)" sheetId="3" r:id="rId2"/>
    <sheet name="비교 (3)" sheetId="4" r:id="rId3"/>
    <sheet name="비교 (4)" sheetId="5" r:id="rId4"/>
    <sheet name="비교 (5)" sheetId="6" r:id="rId5"/>
    <sheet name="최종" sheetId="7" r:id="rId6"/>
    <sheet name="0510" sheetId="11" r:id="rId7"/>
    <sheet name="주류" sheetId="8" r:id="rId8"/>
    <sheet name="식자재" sheetId="9" r:id="rId9"/>
    <sheet name="고기" sheetId="10" r:id="rId10"/>
  </sheets>
  <calcPr calcId="125725"/>
</workbook>
</file>

<file path=xl/calcChain.xml><?xml version="1.0" encoding="utf-8"?>
<calcChain xmlns="http://schemas.openxmlformats.org/spreadsheetml/2006/main">
  <c r="C2" i="11"/>
  <c r="C22"/>
  <c r="D1" s="1"/>
  <c r="C20" i="7" l="1"/>
  <c r="B49"/>
  <c r="B48"/>
  <c r="B47"/>
  <c r="C14" i="6"/>
  <c r="C13"/>
  <c r="B13"/>
  <c r="B5"/>
  <c r="Q2"/>
  <c r="R2" s="1"/>
  <c r="M2"/>
  <c r="K2"/>
  <c r="A5" s="1"/>
  <c r="G6" i="5"/>
  <c r="G5"/>
  <c r="D7"/>
  <c r="A7"/>
  <c r="R3"/>
  <c r="Q3"/>
  <c r="M3"/>
  <c r="B7" s="1"/>
  <c r="C7" s="1"/>
  <c r="K3"/>
  <c r="Q2"/>
  <c r="R2" s="1"/>
  <c r="M2"/>
  <c r="B6" s="1"/>
  <c r="K2"/>
  <c r="A6" s="1"/>
  <c r="K21" i="4"/>
  <c r="K20"/>
  <c r="I21"/>
  <c r="I20"/>
  <c r="G21"/>
  <c r="G20"/>
  <c r="K18"/>
  <c r="K17"/>
  <c r="I18"/>
  <c r="I17"/>
  <c r="G18"/>
  <c r="G17"/>
  <c r="G14"/>
  <c r="C7"/>
  <c r="J6"/>
  <c r="D7"/>
  <c r="G6"/>
  <c r="C4"/>
  <c r="D4"/>
  <c r="B4"/>
  <c r="K2"/>
  <c r="A7" s="1"/>
  <c r="K3"/>
  <c r="A8" s="1"/>
  <c r="Q3"/>
  <c r="R3" s="1"/>
  <c r="M3"/>
  <c r="B8" s="1"/>
  <c r="Q2"/>
  <c r="R2" s="1"/>
  <c r="M2"/>
  <c r="B7" s="1"/>
  <c r="F9" i="3"/>
  <c r="E9"/>
  <c r="D9"/>
  <c r="B8"/>
  <c r="A9"/>
  <c r="A8"/>
  <c r="E8" s="1"/>
  <c r="E3"/>
  <c r="K3"/>
  <c r="L3" s="1"/>
  <c r="G3"/>
  <c r="F7"/>
  <c r="E7"/>
  <c r="D7"/>
  <c r="A7"/>
  <c r="G2"/>
  <c r="B7" s="1"/>
  <c r="C7" s="1"/>
  <c r="K2"/>
  <c r="L2" s="1"/>
  <c r="E2"/>
  <c r="B18"/>
  <c r="K4"/>
  <c r="L4" s="1"/>
  <c r="G4"/>
  <c r="B9" s="1"/>
  <c r="C9" s="1"/>
  <c r="E4"/>
  <c r="B19" i="2"/>
  <c r="G3"/>
  <c r="B9" s="1"/>
  <c r="E3"/>
  <c r="K3"/>
  <c r="L3" s="1"/>
  <c r="G5"/>
  <c r="B11" s="1"/>
  <c r="G4"/>
  <c r="B10" s="1"/>
  <c r="G2"/>
  <c r="B8" s="1"/>
  <c r="E5"/>
  <c r="E4"/>
  <c r="E2"/>
  <c r="K4"/>
  <c r="L4" s="1"/>
  <c r="K5"/>
  <c r="L5" s="1"/>
  <c r="K2"/>
  <c r="L2" s="1"/>
  <c r="D5" i="6" l="1"/>
  <c r="C5"/>
  <c r="G7" i="4"/>
  <c r="G8" s="1"/>
  <c r="J7"/>
  <c r="J8" s="1"/>
  <c r="K4"/>
  <c r="F8" i="3"/>
  <c r="D8"/>
  <c r="C8"/>
  <c r="A10" i="2"/>
  <c r="D10" s="1"/>
  <c r="A9"/>
  <c r="C9" s="1"/>
  <c r="A8"/>
  <c r="E8" s="1"/>
  <c r="A11"/>
  <c r="D11" s="1"/>
  <c r="E10"/>
  <c r="F11"/>
  <c r="C10"/>
  <c r="D6" i="5" l="1"/>
  <c r="C6"/>
  <c r="C8" i="4"/>
  <c r="D8"/>
  <c r="D8" i="2"/>
  <c r="F8"/>
  <c r="C8"/>
  <c r="F10"/>
  <c r="E9"/>
  <c r="E11"/>
  <c r="F9"/>
  <c r="C11"/>
  <c r="D9"/>
</calcChain>
</file>

<file path=xl/sharedStrings.xml><?xml version="1.0" encoding="utf-8"?>
<sst xmlns="http://schemas.openxmlformats.org/spreadsheetml/2006/main" count="681" uniqueCount="248">
  <si>
    <t>보증금</t>
    <phoneticPr fontId="1" type="noConversion"/>
  </si>
  <si>
    <t>권리금</t>
    <phoneticPr fontId="1" type="noConversion"/>
  </si>
  <si>
    <t>임대료</t>
    <phoneticPr fontId="1" type="noConversion"/>
  </si>
  <si>
    <t>인건비</t>
    <phoneticPr fontId="1" type="noConversion"/>
  </si>
  <si>
    <t>구분</t>
    <phoneticPr fontId="1" type="noConversion"/>
  </si>
  <si>
    <t>연대 부추곱창</t>
    <phoneticPr fontId="1" type="noConversion"/>
  </si>
  <si>
    <t>세종대 이모네</t>
    <phoneticPr fontId="1" type="noConversion"/>
  </si>
  <si>
    <t>권리금</t>
    <phoneticPr fontId="1" type="noConversion"/>
  </si>
  <si>
    <t>보증금</t>
    <phoneticPr fontId="1" type="noConversion"/>
  </si>
  <si>
    <t>월세</t>
    <phoneticPr fontId="1" type="noConversion"/>
  </si>
  <si>
    <t>야장</t>
    <phoneticPr fontId="1" type="noConversion"/>
  </si>
  <si>
    <t>2테이블</t>
    <phoneticPr fontId="1" type="noConversion"/>
  </si>
  <si>
    <t>8테이블</t>
    <phoneticPr fontId="1" type="noConversion"/>
  </si>
  <si>
    <t>3테이블</t>
    <phoneticPr fontId="1" type="noConversion"/>
  </si>
  <si>
    <t>소계</t>
    <phoneticPr fontId="1" type="noConversion"/>
  </si>
  <si>
    <t>월매출</t>
    <phoneticPr fontId="1" type="noConversion"/>
  </si>
  <si>
    <t>일매출</t>
    <phoneticPr fontId="1" type="noConversion"/>
  </si>
  <si>
    <t>객단가</t>
    <phoneticPr fontId="1" type="noConversion"/>
  </si>
  <si>
    <t>평수/야장</t>
    <phoneticPr fontId="1" type="noConversion"/>
  </si>
  <si>
    <t>23/2T</t>
    <phoneticPr fontId="1" type="noConversion"/>
  </si>
  <si>
    <t>25/8T</t>
    <phoneticPr fontId="1" type="noConversion"/>
  </si>
  <si>
    <t>18/3T</t>
    <phoneticPr fontId="1" type="noConversion"/>
  </si>
  <si>
    <t>Table 수</t>
    <phoneticPr fontId="1" type="noConversion"/>
  </si>
  <si>
    <t>1회전금액</t>
    <phoneticPr fontId="1" type="noConversion"/>
  </si>
  <si>
    <t>일매출회전수</t>
    <phoneticPr fontId="1" type="noConversion"/>
  </si>
  <si>
    <t>인테리비</t>
    <phoneticPr fontId="1" type="noConversion"/>
  </si>
  <si>
    <t>월수익-500만원</t>
    <phoneticPr fontId="1" type="noConversion"/>
  </si>
  <si>
    <t>은행대출금</t>
    <phoneticPr fontId="1" type="noConversion"/>
  </si>
  <si>
    <t>BP도달 개월수</t>
    <phoneticPr fontId="1" type="noConversion"/>
  </si>
  <si>
    <t>권리금비율</t>
    <phoneticPr fontId="1" type="noConversion"/>
  </si>
  <si>
    <t>인테리비율</t>
    <phoneticPr fontId="1" type="noConversion"/>
  </si>
  <si>
    <t>보증금비율</t>
    <phoneticPr fontId="1" type="noConversion"/>
  </si>
  <si>
    <t>성신여대 곱창이슬</t>
    <phoneticPr fontId="1" type="noConversion"/>
  </si>
  <si>
    <t>38/2T</t>
    <phoneticPr fontId="1" type="noConversion"/>
  </si>
  <si>
    <t>3테이블</t>
    <phoneticPr fontId="1" type="noConversion"/>
  </si>
  <si>
    <t>가맹/교육비</t>
    <phoneticPr fontId="1" type="noConversion"/>
  </si>
  <si>
    <t>물품보증금</t>
    <phoneticPr fontId="1" type="noConversion"/>
  </si>
  <si>
    <t>초도물품비</t>
    <phoneticPr fontId="1" type="noConversion"/>
  </si>
  <si>
    <t>블로그</t>
    <phoneticPr fontId="1" type="noConversion"/>
  </si>
  <si>
    <t>복비</t>
    <phoneticPr fontId="1" type="noConversion"/>
  </si>
  <si>
    <t>환산보증금*0.9%</t>
    <phoneticPr fontId="1" type="noConversion"/>
  </si>
  <si>
    <t>운영자금</t>
    <phoneticPr fontId="1" type="noConversion"/>
  </si>
  <si>
    <t>소계</t>
    <phoneticPr fontId="1" type="noConversion"/>
  </si>
  <si>
    <t>건대 안지랑/막삼이</t>
    <phoneticPr fontId="1" type="noConversion"/>
  </si>
  <si>
    <t>집기류</t>
    <phoneticPr fontId="1" type="noConversion"/>
  </si>
  <si>
    <t>월비용 30+25</t>
    <phoneticPr fontId="1" type="noConversion"/>
  </si>
  <si>
    <t>막삼이</t>
    <phoneticPr fontId="1" type="noConversion"/>
  </si>
  <si>
    <t>동해횟집</t>
    <phoneticPr fontId="1" type="noConversion"/>
  </si>
  <si>
    <t xml:space="preserve"> 40/2T</t>
    <phoneticPr fontId="1" type="noConversion"/>
  </si>
  <si>
    <t>팔자막창</t>
    <phoneticPr fontId="1" type="noConversion"/>
  </si>
  <si>
    <t>22/2T</t>
    <phoneticPr fontId="1" type="noConversion"/>
  </si>
  <si>
    <t>30/2T</t>
    <phoneticPr fontId="1" type="noConversion"/>
  </si>
  <si>
    <t>23+7</t>
    <phoneticPr fontId="1" type="noConversion"/>
  </si>
  <si>
    <t>막삼이네</t>
    <phoneticPr fontId="1" type="noConversion"/>
  </si>
  <si>
    <t>미담길</t>
    <phoneticPr fontId="1" type="noConversion"/>
  </si>
  <si>
    <t>가맹교육비</t>
    <phoneticPr fontId="1" type="noConversion"/>
  </si>
  <si>
    <t>19/2T</t>
    <phoneticPr fontId="1" type="noConversion"/>
  </si>
  <si>
    <t>23/0T</t>
    <phoneticPr fontId="1" type="noConversion"/>
  </si>
  <si>
    <t>BP 개월수</t>
    <phoneticPr fontId="1" type="noConversion"/>
  </si>
  <si>
    <t>테이블수</t>
    <phoneticPr fontId="1" type="noConversion"/>
  </si>
  <si>
    <t>미담길</t>
    <phoneticPr fontId="1" type="noConversion"/>
  </si>
  <si>
    <t>평수</t>
    <phoneticPr fontId="1" type="noConversion"/>
  </si>
  <si>
    <t>그외공사비</t>
    <phoneticPr fontId="1" type="noConversion"/>
  </si>
  <si>
    <t>도면 작성 후 추산?</t>
    <phoneticPr fontId="1" type="noConversion"/>
  </si>
  <si>
    <t>공사 시 임대료 협의</t>
    <phoneticPr fontId="1" type="noConversion"/>
  </si>
  <si>
    <t>적재공간 확보</t>
    <phoneticPr fontId="1" type="noConversion"/>
  </si>
  <si>
    <t>도시가스 냉난방기 등</t>
    <phoneticPr fontId="1" type="noConversion"/>
  </si>
  <si>
    <t>막삼이네</t>
    <phoneticPr fontId="1" type="noConversion"/>
  </si>
  <si>
    <t>미담길</t>
    <phoneticPr fontId="1" type="noConversion"/>
  </si>
  <si>
    <t>테이블</t>
    <phoneticPr fontId="1" type="noConversion"/>
  </si>
  <si>
    <t>권리금</t>
    <phoneticPr fontId="1" type="noConversion"/>
  </si>
  <si>
    <t>권+보</t>
    <phoneticPr fontId="1" type="noConversion"/>
  </si>
  <si>
    <t>권+보+인</t>
    <phoneticPr fontId="1" type="noConversion"/>
  </si>
  <si>
    <t>26/0T</t>
    <phoneticPr fontId="1" type="noConversion"/>
  </si>
  <si>
    <t>미담길1</t>
    <phoneticPr fontId="1" type="noConversion"/>
  </si>
  <si>
    <t>미담길2</t>
    <phoneticPr fontId="1" type="noConversion"/>
  </si>
  <si>
    <t>구이가 간판철거</t>
    <phoneticPr fontId="1" type="noConversion"/>
  </si>
  <si>
    <t>붉은돼지</t>
    <phoneticPr fontId="1" type="noConversion"/>
  </si>
  <si>
    <t>26/3T</t>
    <phoneticPr fontId="1" type="noConversion"/>
  </si>
  <si>
    <t>제공과금</t>
    <phoneticPr fontId="1" type="noConversion"/>
  </si>
  <si>
    <t>주류대출</t>
    <phoneticPr fontId="1" type="noConversion"/>
  </si>
  <si>
    <t>은행대출</t>
    <phoneticPr fontId="1" type="noConversion"/>
  </si>
  <si>
    <t>월수익-400만원</t>
    <phoneticPr fontId="1" type="noConversion"/>
  </si>
  <si>
    <t>해피매출액</t>
    <phoneticPr fontId="1" type="noConversion"/>
  </si>
  <si>
    <t>BP매출액</t>
    <phoneticPr fontId="1" type="noConversion"/>
  </si>
  <si>
    <t>가맹교육비</t>
    <phoneticPr fontId="1" type="noConversion"/>
  </si>
  <si>
    <t>확인서 서명후 본사 수취</t>
    <phoneticPr fontId="1" type="noConversion"/>
  </si>
  <si>
    <t>물품보증금</t>
    <phoneticPr fontId="1" type="noConversion"/>
  </si>
  <si>
    <t>가맹점 해지 시 환불</t>
    <phoneticPr fontId="1" type="noConversion"/>
  </si>
  <si>
    <t>물품비</t>
    <phoneticPr fontId="1" type="noConversion"/>
  </si>
  <si>
    <t>본사</t>
    <phoneticPr fontId="1" type="noConversion"/>
  </si>
  <si>
    <t>CJ</t>
    <phoneticPr fontId="1" type="noConversion"/>
  </si>
  <si>
    <t>대정</t>
    <phoneticPr fontId="1" type="noConversion"/>
  </si>
  <si>
    <t>음료</t>
    <phoneticPr fontId="1" type="noConversion"/>
  </si>
  <si>
    <t>부탄가스</t>
    <phoneticPr fontId="1" type="noConversion"/>
  </si>
  <si>
    <t>지역업체</t>
    <phoneticPr fontId="1" type="noConversion"/>
  </si>
  <si>
    <t>고기, 소스</t>
    <phoneticPr fontId="1" type="noConversion"/>
  </si>
  <si>
    <t>채소, 공산품(쌀,호일,장갑)</t>
    <phoneticPr fontId="1" type="noConversion"/>
  </si>
  <si>
    <t>주류</t>
    <phoneticPr fontId="1" type="noConversion"/>
  </si>
  <si>
    <t>금 ~ 차주목 차주금 오전12까지 결제, 배송비포함, 구리 이만원 포함</t>
    <phoneticPr fontId="1" type="noConversion"/>
  </si>
  <si>
    <t>15일, 30일 결제</t>
    <phoneticPr fontId="1" type="noConversion"/>
  </si>
  <si>
    <t>로열티</t>
    <phoneticPr fontId="1" type="noConversion"/>
  </si>
  <si>
    <t>10호점 이후 예정</t>
    <phoneticPr fontId="1" type="noConversion"/>
  </si>
  <si>
    <t>기타비용</t>
    <phoneticPr fontId="1" type="noConversion"/>
  </si>
  <si>
    <t>위드블러거</t>
    <phoneticPr fontId="1" type="noConversion"/>
  </si>
  <si>
    <t>6개월계약, 월 20 ~ 30만원, 매달 체험단 10명 방문, 음식제공</t>
    <phoneticPr fontId="1" type="noConversion"/>
  </si>
  <si>
    <t>보안업체</t>
    <phoneticPr fontId="1" type="noConversion"/>
  </si>
  <si>
    <t>해충업체</t>
    <phoneticPr fontId="1" type="noConversion"/>
  </si>
  <si>
    <t>정수기업체</t>
    <phoneticPr fontId="1" type="noConversion"/>
  </si>
  <si>
    <t>유선전화기</t>
    <phoneticPr fontId="1" type="noConversion"/>
  </si>
  <si>
    <t>인터넷</t>
    <phoneticPr fontId="1" type="noConversion"/>
  </si>
  <si>
    <t>PSTN 카드체크기 연결용</t>
    <phoneticPr fontId="1" type="noConversion"/>
  </si>
  <si>
    <t>POS 연결 가능여부확인</t>
    <phoneticPr fontId="1" type="noConversion"/>
  </si>
  <si>
    <t>POS기</t>
    <phoneticPr fontId="1" type="noConversion"/>
  </si>
  <si>
    <t>월1000건이상 2대 무상(이하면 비용발생)</t>
    <phoneticPr fontId="1" type="noConversion"/>
  </si>
  <si>
    <t>화재보험</t>
    <phoneticPr fontId="1" type="noConversion"/>
  </si>
  <si>
    <t>세무사비</t>
    <phoneticPr fontId="1" type="noConversion"/>
  </si>
  <si>
    <t>월 11만원, 5월 조정료 매출 1억당 20만원</t>
    <phoneticPr fontId="1" type="noConversion"/>
  </si>
  <si>
    <t xml:space="preserve">전기세 </t>
    <phoneticPr fontId="1" type="noConversion"/>
  </si>
  <si>
    <t>수도세</t>
    <phoneticPr fontId="1" type="noConversion"/>
  </si>
  <si>
    <t>가스비</t>
    <phoneticPr fontId="1" type="noConversion"/>
  </si>
  <si>
    <t>인테리어비</t>
    <phoneticPr fontId="1" type="noConversion"/>
  </si>
  <si>
    <t>집기류</t>
    <phoneticPr fontId="1" type="noConversion"/>
  </si>
  <si>
    <t>분납</t>
    <phoneticPr fontId="1" type="noConversion"/>
  </si>
  <si>
    <t>개업후 당월말 결제, 냉장냉동고 포함</t>
    <phoneticPr fontId="1" type="noConversion"/>
  </si>
  <si>
    <t>에어컨 별도</t>
    <phoneticPr fontId="1" type="noConversion"/>
  </si>
  <si>
    <t>에어컨1/ 냉온방기1</t>
    <phoneticPr fontId="1" type="noConversion"/>
  </si>
  <si>
    <t>인건비</t>
    <phoneticPr fontId="1" type="noConversion"/>
  </si>
  <si>
    <t>점심 비추천</t>
    <phoneticPr fontId="1" type="noConversion"/>
  </si>
  <si>
    <t>매출대비 인건비 상승</t>
    <phoneticPr fontId="1" type="noConversion"/>
  </si>
  <si>
    <t>정3, 알2 본사추천, 벼룩시장(전화신청), 경력/거주지, 본사 약식계약서(정직원용 및 알바용 별도)</t>
    <phoneticPr fontId="1" type="noConversion"/>
  </si>
  <si>
    <t>IP TV</t>
    <phoneticPr fontId="1" type="noConversion"/>
  </si>
  <si>
    <t>요식업협회비</t>
    <phoneticPr fontId="1" type="noConversion"/>
  </si>
  <si>
    <t>선풍기</t>
    <phoneticPr fontId="1" type="noConversion"/>
  </si>
  <si>
    <t>안암동 기업은행 최경희 대리에게 예치</t>
    <phoneticPr fontId="1" type="noConversion"/>
  </si>
  <si>
    <t>정2, 알3</t>
    <phoneticPr fontId="1" type="noConversion"/>
  </si>
  <si>
    <t>고기, 소스비</t>
    <phoneticPr fontId="1" type="noConversion"/>
  </si>
  <si>
    <t>채소 및 공산품비</t>
    <phoneticPr fontId="1" type="noConversion"/>
  </si>
  <si>
    <t>주류비</t>
    <phoneticPr fontId="1" type="noConversion"/>
  </si>
  <si>
    <t>음료비</t>
    <phoneticPr fontId="1" type="noConversion"/>
  </si>
  <si>
    <t>부탄가스비</t>
    <phoneticPr fontId="1" type="noConversion"/>
  </si>
  <si>
    <t>초기비용</t>
    <phoneticPr fontId="1" type="noConversion"/>
  </si>
  <si>
    <t>월비용</t>
    <phoneticPr fontId="1" type="noConversion"/>
  </si>
  <si>
    <t>안암동 기업은행 최경희 대리에게 예치, 확인서 서명 후 본사 수취</t>
    <phoneticPr fontId="1" type="noConversion"/>
  </si>
  <si>
    <t>PSTN 카드체크기 연결용, POS 연결가능여부</t>
    <phoneticPr fontId="1" type="noConversion"/>
  </si>
  <si>
    <t>유선전화/인터넷/IPTV</t>
    <phoneticPr fontId="1" type="noConversion"/>
  </si>
  <si>
    <t>정2, 알3 본사추천, 벼룩시장(전화신청), 경력/거주지, 본사 약식계약서(정직원용 및 알바용 별도)</t>
    <phoneticPr fontId="1" type="noConversion"/>
  </si>
  <si>
    <t>영업신고증대행료</t>
    <phoneticPr fontId="1" type="noConversion"/>
  </si>
  <si>
    <t>요식업협회</t>
    <phoneticPr fontId="1" type="noConversion"/>
  </si>
  <si>
    <t>승압(10KW → 20KW)</t>
    <phoneticPr fontId="1" type="noConversion"/>
  </si>
  <si>
    <t>가스설치</t>
    <phoneticPr fontId="1" type="noConversion"/>
  </si>
  <si>
    <t>냉온방기</t>
    <phoneticPr fontId="1" type="noConversion"/>
  </si>
  <si>
    <t>보험료</t>
    <phoneticPr fontId="1" type="noConversion"/>
  </si>
  <si>
    <t>기존 에어컨 이동설치비 및 청소 포함</t>
    <phoneticPr fontId="1" type="noConversion"/>
  </si>
  <si>
    <t>소계</t>
    <phoneticPr fontId="1" type="noConversion"/>
  </si>
  <si>
    <t>2개월 대납</t>
    <phoneticPr fontId="1" type="noConversion"/>
  </si>
  <si>
    <t>주류대출공정비</t>
    <phoneticPr fontId="1" type="noConversion"/>
  </si>
  <si>
    <t>주류대출</t>
    <phoneticPr fontId="1" type="noConversion"/>
  </si>
  <si>
    <t>하나은행대출</t>
    <phoneticPr fontId="1" type="noConversion"/>
  </si>
  <si>
    <t>사업자통장 매월1일 자동이체, 10/1 이천만원 입금</t>
    <phoneticPr fontId="1" type="noConversion"/>
  </si>
  <si>
    <t>매월25일</t>
    <phoneticPr fontId="1" type="noConversion"/>
  </si>
  <si>
    <t>건물주에게 입금</t>
    <phoneticPr fontId="1" type="noConversion"/>
  </si>
  <si>
    <t>10/25부터 2/25까지 5회 납입</t>
    <phoneticPr fontId="1" type="noConversion"/>
  </si>
  <si>
    <t>전월5일~당일4일 사용분, 청구서 15일 도착, 당월25일 납기</t>
    <phoneticPr fontId="1" type="noConversion"/>
  </si>
  <si>
    <t>10/22부터 매월22일 결제</t>
    <phoneticPr fontId="1" type="noConversion"/>
  </si>
  <si>
    <t>벼룩시장/교차로 구인광고</t>
    <phoneticPr fontId="1" type="noConversion"/>
  </si>
  <si>
    <t>그린인력소개소</t>
    <phoneticPr fontId="1" type="noConversion"/>
  </si>
  <si>
    <t>차량계약금</t>
    <phoneticPr fontId="1" type="noConversion"/>
  </si>
  <si>
    <t>차량할부</t>
    <phoneticPr fontId="1" type="noConversion"/>
  </si>
  <si>
    <t>차량보험</t>
    <phoneticPr fontId="1" type="noConversion"/>
  </si>
  <si>
    <t>대정, 15일 30일 결제, 주류카드</t>
    <phoneticPr fontId="1" type="noConversion"/>
  </si>
  <si>
    <t>30박스 무상(콜라15,000원, 사이다14,000원)</t>
    <phoneticPr fontId="1" type="noConversion"/>
  </si>
  <si>
    <t>박스당 14,000원</t>
    <phoneticPr fontId="1" type="noConversion"/>
  </si>
  <si>
    <t>CJ 10일 25일 결제, 채소/공산품(쌀,호일,장갑)</t>
    <phoneticPr fontId="1" type="noConversion"/>
  </si>
  <si>
    <t>수고비</t>
    <phoneticPr fontId="1" type="noConversion"/>
  </si>
  <si>
    <t>박과장 600,000원, 홍이모 450,000원</t>
    <phoneticPr fontId="1" type="noConversion"/>
  </si>
  <si>
    <t>재고</t>
    <phoneticPr fontId="1" type="noConversion"/>
  </si>
  <si>
    <t>발주</t>
    <phoneticPr fontId="1" type="noConversion"/>
  </si>
  <si>
    <t>참이슬후레쉬</t>
    <phoneticPr fontId="1" type="noConversion"/>
  </si>
  <si>
    <t>처음처럼</t>
    <phoneticPr fontId="1" type="noConversion"/>
  </si>
  <si>
    <t>자몽에 이슬</t>
    <phoneticPr fontId="1" type="noConversion"/>
  </si>
  <si>
    <t>순하리 복숭아</t>
    <phoneticPr fontId="1" type="noConversion"/>
  </si>
  <si>
    <t>참이슬클래식</t>
    <phoneticPr fontId="1" type="noConversion"/>
  </si>
  <si>
    <t>카스</t>
    <phoneticPr fontId="1" type="noConversion"/>
  </si>
  <si>
    <t>클라우드</t>
    <phoneticPr fontId="1" type="noConversion"/>
  </si>
  <si>
    <t>청하</t>
    <phoneticPr fontId="1" type="noConversion"/>
  </si>
  <si>
    <t>매화수</t>
    <phoneticPr fontId="1" type="noConversion"/>
  </si>
  <si>
    <t>복분자</t>
    <phoneticPr fontId="1" type="noConversion"/>
  </si>
  <si>
    <t>칼집</t>
    <phoneticPr fontId="1" type="noConversion"/>
  </si>
  <si>
    <t>마약</t>
    <phoneticPr fontId="1" type="noConversion"/>
  </si>
  <si>
    <t>가브리</t>
    <phoneticPr fontId="1" type="noConversion"/>
  </si>
  <si>
    <t>껍데기</t>
    <phoneticPr fontId="1" type="noConversion"/>
  </si>
  <si>
    <t>차돌</t>
    <phoneticPr fontId="1" type="noConversion"/>
  </si>
  <si>
    <t>찌개고기</t>
    <phoneticPr fontId="1" type="noConversion"/>
  </si>
  <si>
    <t>불고기</t>
    <phoneticPr fontId="1" type="noConversion"/>
  </si>
  <si>
    <t>초고추장</t>
    <phoneticPr fontId="1" type="noConversion"/>
  </si>
  <si>
    <t>대패</t>
    <phoneticPr fontId="1" type="noConversion"/>
  </si>
  <si>
    <t>쌈장</t>
    <phoneticPr fontId="1" type="noConversion"/>
  </si>
  <si>
    <t>깨소스</t>
    <phoneticPr fontId="1" type="noConversion"/>
  </si>
  <si>
    <t>칠리소스</t>
    <phoneticPr fontId="1" type="noConversion"/>
  </si>
  <si>
    <t>간장소스</t>
    <phoneticPr fontId="1" type="noConversion"/>
  </si>
  <si>
    <t>볶은밥소스</t>
    <phoneticPr fontId="1" type="noConversion"/>
  </si>
  <si>
    <t>갈릭소스</t>
    <phoneticPr fontId="1" type="noConversion"/>
  </si>
  <si>
    <t>불돼지소스</t>
    <phoneticPr fontId="1" type="noConversion"/>
  </si>
  <si>
    <t>간돼지소스</t>
    <phoneticPr fontId="1" type="noConversion"/>
  </si>
  <si>
    <t>누룽지</t>
    <phoneticPr fontId="1" type="noConversion"/>
  </si>
  <si>
    <t>수입김치</t>
    <phoneticPr fontId="1" type="noConversion"/>
  </si>
  <si>
    <t>계</t>
    <phoneticPr fontId="1" type="noConversion"/>
  </si>
  <si>
    <t>새송이</t>
    <phoneticPr fontId="1" type="noConversion"/>
  </si>
  <si>
    <t>쌀</t>
    <phoneticPr fontId="1" type="noConversion"/>
  </si>
  <si>
    <t>콩나물</t>
    <phoneticPr fontId="1" type="noConversion"/>
  </si>
  <si>
    <t>적상추</t>
    <phoneticPr fontId="1" type="noConversion"/>
  </si>
  <si>
    <t>쌈무</t>
    <phoneticPr fontId="1" type="noConversion"/>
  </si>
  <si>
    <t>계란</t>
    <phoneticPr fontId="1" type="noConversion"/>
  </si>
  <si>
    <t>물티슈</t>
    <phoneticPr fontId="1" type="noConversion"/>
  </si>
  <si>
    <t>날치알</t>
    <phoneticPr fontId="1" type="noConversion"/>
  </si>
  <si>
    <t>조미김가루</t>
    <phoneticPr fontId="1" type="noConversion"/>
  </si>
  <si>
    <t>육수</t>
    <phoneticPr fontId="1" type="noConversion"/>
  </si>
  <si>
    <t>냉면</t>
    <phoneticPr fontId="1" type="noConversion"/>
  </si>
  <si>
    <t>대파</t>
    <phoneticPr fontId="1" type="noConversion"/>
  </si>
  <si>
    <t>양파</t>
    <phoneticPr fontId="1" type="noConversion"/>
  </si>
  <si>
    <t>매월26일, 36개월 연3.9%, 중도상환수수료 2%</t>
    <phoneticPr fontId="1" type="noConversion"/>
  </si>
  <si>
    <t>사업자통장 매월24일 자동이체</t>
    <phoneticPr fontId="1" type="noConversion"/>
  </si>
  <si>
    <t>CJ단가</t>
    <phoneticPr fontId="1" type="noConversion"/>
  </si>
  <si>
    <t>사탕</t>
    <phoneticPr fontId="1" type="noConversion"/>
  </si>
  <si>
    <t>마늘짱아찌</t>
    <phoneticPr fontId="1" type="noConversion"/>
  </si>
  <si>
    <t>고추짱아찌</t>
    <phoneticPr fontId="1" type="noConversion"/>
  </si>
  <si>
    <t>국수</t>
    <phoneticPr fontId="1" type="noConversion"/>
  </si>
  <si>
    <t>통마늘</t>
    <phoneticPr fontId="1" type="noConversion"/>
  </si>
  <si>
    <t>다진마늘</t>
    <phoneticPr fontId="1" type="noConversion"/>
  </si>
  <si>
    <t>다시다</t>
    <phoneticPr fontId="1" type="noConversion"/>
  </si>
  <si>
    <t>고춧가루</t>
    <phoneticPr fontId="1" type="noConversion"/>
  </si>
  <si>
    <t>소금</t>
    <phoneticPr fontId="1" type="noConversion"/>
  </si>
  <si>
    <t>식용유</t>
    <phoneticPr fontId="1" type="noConversion"/>
  </si>
  <si>
    <t>참기름</t>
    <phoneticPr fontId="1" type="noConversion"/>
  </si>
  <si>
    <t>위생장갑</t>
    <phoneticPr fontId="1" type="noConversion"/>
  </si>
  <si>
    <t>고무장갑</t>
    <phoneticPr fontId="1" type="noConversion"/>
  </si>
  <si>
    <t>볶음통깨</t>
    <phoneticPr fontId="1" type="noConversion"/>
  </si>
  <si>
    <t>콜라</t>
    <phoneticPr fontId="1" type="noConversion"/>
  </si>
  <si>
    <t>사이다</t>
    <phoneticPr fontId="1" type="noConversion"/>
  </si>
  <si>
    <t>비고</t>
    <phoneticPr fontId="1" type="noConversion"/>
  </si>
  <si>
    <t>된장찌개용해물</t>
    <phoneticPr fontId="1" type="noConversion"/>
  </si>
  <si>
    <t>고기/소스비(본사)</t>
    <phoneticPr fontId="1" type="noConversion"/>
  </si>
  <si>
    <t>채소/공산품비(CJ)</t>
    <phoneticPr fontId="1" type="noConversion"/>
  </si>
  <si>
    <t>채소/공산품비(마트 및 시장)</t>
    <phoneticPr fontId="1" type="noConversion"/>
  </si>
  <si>
    <t>주류비(대정)</t>
    <phoneticPr fontId="1" type="noConversion"/>
  </si>
  <si>
    <t>매출</t>
    <phoneticPr fontId="1" type="noConversion"/>
  </si>
  <si>
    <t>총계</t>
    <phoneticPr fontId="1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</si>
</sst>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0.0_ "/>
    <numFmt numFmtId="177" formatCode="0.0%"/>
    <numFmt numFmtId="178" formatCode="_-* #,##0.0_-;\-* #,##0.0_-;_-* &quot;-&quot;_-;_-@_-"/>
    <numFmt numFmtId="179" formatCode="0_ 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2" borderId="0" xfId="0" applyFill="1">
      <alignment vertical="center"/>
    </xf>
    <xf numFmtId="41" fontId="0" fillId="2" borderId="0" xfId="1" applyFont="1" applyFill="1">
      <alignment vertical="center"/>
    </xf>
    <xf numFmtId="176" fontId="0" fillId="0" borderId="0" xfId="0" applyNumberFormat="1">
      <alignment vertical="center"/>
    </xf>
    <xf numFmtId="0" fontId="0" fillId="3" borderId="0" xfId="0" applyFill="1">
      <alignment vertical="center"/>
    </xf>
    <xf numFmtId="9" fontId="0" fillId="0" borderId="0" xfId="2" applyFont="1">
      <alignment vertical="center"/>
    </xf>
    <xf numFmtId="177" fontId="0" fillId="0" borderId="0" xfId="2" applyNumberFormat="1" applyFon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17" fontId="0" fillId="0" borderId="0" xfId="0" quotePrefix="1" applyNumberFormat="1">
      <alignment vertical="center"/>
    </xf>
    <xf numFmtId="41" fontId="0" fillId="3" borderId="0" xfId="1" applyFont="1" applyFill="1">
      <alignment vertical="center"/>
    </xf>
    <xf numFmtId="178" fontId="0" fillId="0" borderId="0" xfId="1" applyNumberFormat="1" applyFont="1">
      <alignment vertical="center"/>
    </xf>
    <xf numFmtId="41" fontId="0" fillId="0" borderId="0" xfId="0" applyNumberFormat="1">
      <alignment vertical="center"/>
    </xf>
    <xf numFmtId="43" fontId="0" fillId="0" borderId="0" xfId="0" applyNumberFormat="1">
      <alignment vertical="center"/>
    </xf>
    <xf numFmtId="41" fontId="0" fillId="4" borderId="0" xfId="1" applyFont="1" applyFill="1">
      <alignment vertical="center"/>
    </xf>
    <xf numFmtId="179" fontId="0" fillId="0" borderId="0" xfId="0" applyNumberFormat="1">
      <alignment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41" fontId="0" fillId="0" borderId="0" xfId="1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1" fontId="0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1" fontId="5" fillId="0" borderId="0" xfId="1" applyFont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99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workbookViewId="0">
      <selection activeCell="C8" sqref="C8"/>
    </sheetView>
  </sheetViews>
  <sheetFormatPr defaultRowHeight="16.5"/>
  <cols>
    <col min="1" max="1" width="13.875" bestFit="1" customWidth="1"/>
    <col min="2" max="2" width="15.125" bestFit="1" customWidth="1"/>
    <col min="3" max="3" width="15" customWidth="1"/>
    <col min="4" max="6" width="11" bestFit="1" customWidth="1"/>
    <col min="12" max="12" width="12.75" bestFit="1" customWidth="1"/>
  </cols>
  <sheetData>
    <row r="1" spans="1:14">
      <c r="A1" t="s">
        <v>4</v>
      </c>
      <c r="B1" t="s">
        <v>7</v>
      </c>
      <c r="C1" t="s">
        <v>8</v>
      </c>
      <c r="D1" t="s">
        <v>25</v>
      </c>
      <c r="E1" s="2" t="s">
        <v>14</v>
      </c>
      <c r="F1" s="5" t="s">
        <v>16</v>
      </c>
      <c r="G1" s="5" t="s">
        <v>15</v>
      </c>
      <c r="H1" t="s">
        <v>9</v>
      </c>
      <c r="I1" t="s">
        <v>22</v>
      </c>
      <c r="J1" t="s">
        <v>17</v>
      </c>
      <c r="K1" t="s">
        <v>23</v>
      </c>
      <c r="L1" t="s">
        <v>24</v>
      </c>
      <c r="M1" t="s">
        <v>18</v>
      </c>
      <c r="N1" t="s">
        <v>10</v>
      </c>
    </row>
    <row r="2" spans="1:14">
      <c r="A2" s="9" t="s">
        <v>43</v>
      </c>
      <c r="B2" s="1">
        <v>16000</v>
      </c>
      <c r="C2" s="1">
        <v>4000</v>
      </c>
      <c r="D2" s="1">
        <v>4000</v>
      </c>
      <c r="E2" s="3">
        <f>B2+C2+D2</f>
        <v>24000</v>
      </c>
      <c r="F2" s="5">
        <v>130</v>
      </c>
      <c r="G2" s="5">
        <f>F2*30</f>
        <v>3900</v>
      </c>
      <c r="H2" s="1">
        <v>300</v>
      </c>
      <c r="I2">
        <v>15</v>
      </c>
      <c r="J2">
        <v>3</v>
      </c>
      <c r="K2">
        <f>I2*J2</f>
        <v>45</v>
      </c>
      <c r="L2" s="4">
        <f>F2/K2</f>
        <v>2.8888888888888888</v>
      </c>
      <c r="M2" s="1" t="s">
        <v>19</v>
      </c>
      <c r="N2" t="s">
        <v>11</v>
      </c>
    </row>
    <row r="3" spans="1:14">
      <c r="A3" s="9" t="s">
        <v>32</v>
      </c>
      <c r="B3" s="1">
        <v>10000</v>
      </c>
      <c r="C3" s="1">
        <v>7000</v>
      </c>
      <c r="D3" s="1">
        <v>2000</v>
      </c>
      <c r="E3" s="3">
        <f>B3+C3+D3</f>
        <v>19000</v>
      </c>
      <c r="F3" s="5">
        <v>110</v>
      </c>
      <c r="G3" s="5">
        <f>F3*30</f>
        <v>3300</v>
      </c>
      <c r="H3" s="1">
        <v>290</v>
      </c>
      <c r="I3">
        <v>21</v>
      </c>
      <c r="J3">
        <v>3</v>
      </c>
      <c r="K3">
        <f>I3*J3</f>
        <v>63</v>
      </c>
      <c r="L3" s="4">
        <f>F3/K3</f>
        <v>1.746031746031746</v>
      </c>
      <c r="M3" s="1" t="s">
        <v>33</v>
      </c>
      <c r="N3" t="s">
        <v>34</v>
      </c>
    </row>
    <row r="4" spans="1:14">
      <c r="A4" t="s">
        <v>5</v>
      </c>
      <c r="B4" s="1">
        <v>7000</v>
      </c>
      <c r="C4" s="1">
        <v>5000</v>
      </c>
      <c r="D4" s="1">
        <v>3000</v>
      </c>
      <c r="E4" s="3">
        <f t="shared" ref="E4" si="0">B4+C4+D4</f>
        <v>15000</v>
      </c>
      <c r="F4" s="5">
        <v>100</v>
      </c>
      <c r="G4" s="5">
        <f>F4*30</f>
        <v>3000</v>
      </c>
      <c r="H4" s="1">
        <v>230</v>
      </c>
      <c r="I4">
        <v>18</v>
      </c>
      <c r="J4">
        <v>3</v>
      </c>
      <c r="K4">
        <f t="shared" ref="K4:K5" si="1">I4*J4</f>
        <v>54</v>
      </c>
      <c r="L4" s="4">
        <f>F4/K4</f>
        <v>1.8518518518518519</v>
      </c>
      <c r="M4" s="1" t="s">
        <v>20</v>
      </c>
      <c r="N4" t="s">
        <v>12</v>
      </c>
    </row>
    <row r="5" spans="1:14">
      <c r="A5" t="s">
        <v>6</v>
      </c>
      <c r="B5" s="1">
        <v>7000</v>
      </c>
      <c r="C5" s="1">
        <v>2000</v>
      </c>
      <c r="D5" s="1">
        <v>4000</v>
      </c>
      <c r="E5" s="3">
        <f>B5+C5+D5</f>
        <v>13000</v>
      </c>
      <c r="F5" s="5">
        <v>90</v>
      </c>
      <c r="G5" s="5">
        <f>F5*30</f>
        <v>2700</v>
      </c>
      <c r="H5" s="1">
        <v>170</v>
      </c>
      <c r="I5">
        <v>13</v>
      </c>
      <c r="J5">
        <v>3</v>
      </c>
      <c r="K5">
        <f t="shared" si="1"/>
        <v>39</v>
      </c>
      <c r="L5" s="4">
        <f>F5/K5</f>
        <v>2.3076923076923075</v>
      </c>
      <c r="M5" s="1" t="s">
        <v>21</v>
      </c>
      <c r="N5" t="s">
        <v>13</v>
      </c>
    </row>
    <row r="7" spans="1:14">
      <c r="A7" t="s">
        <v>27</v>
      </c>
      <c r="B7" t="s">
        <v>26</v>
      </c>
      <c r="C7" t="s">
        <v>28</v>
      </c>
      <c r="D7" t="s">
        <v>29</v>
      </c>
      <c r="E7" t="s">
        <v>30</v>
      </c>
      <c r="F7" t="s">
        <v>31</v>
      </c>
      <c r="G7" s="8"/>
    </row>
    <row r="8" spans="1:14">
      <c r="A8" s="1">
        <f>E2+$B$19</f>
        <v>27470</v>
      </c>
      <c r="B8" s="1">
        <f>G2/3-500</f>
        <v>800</v>
      </c>
      <c r="C8" s="1">
        <f>A8/B8</f>
        <v>34.337499999999999</v>
      </c>
      <c r="D8" s="7">
        <f>B2/A8</f>
        <v>0.58245358572988715</v>
      </c>
      <c r="E8" s="7">
        <f>D2/A8</f>
        <v>0.14561339643247179</v>
      </c>
      <c r="F8" s="6">
        <f>C2/A8</f>
        <v>0.14561339643247179</v>
      </c>
      <c r="G8" s="8"/>
    </row>
    <row r="9" spans="1:14">
      <c r="A9" s="1">
        <f>E3+$B$19</f>
        <v>22470</v>
      </c>
      <c r="B9" s="1">
        <f>G3/3-500</f>
        <v>600</v>
      </c>
      <c r="C9" s="1">
        <f>A9/B9</f>
        <v>37.450000000000003</v>
      </c>
      <c r="D9" s="7">
        <f>B3/A9</f>
        <v>0.44503782821539833</v>
      </c>
      <c r="E9" s="7">
        <f>D3/A9</f>
        <v>8.9007565643079656E-2</v>
      </c>
      <c r="F9" s="6">
        <f>C3/A9</f>
        <v>0.3115264797507788</v>
      </c>
      <c r="G9" s="8"/>
    </row>
    <row r="10" spans="1:14">
      <c r="A10" s="1">
        <f>E4+$B$19</f>
        <v>18470</v>
      </c>
      <c r="B10" s="1">
        <f t="shared" ref="B10:B11" si="2">G4/3-500</f>
        <v>500</v>
      </c>
      <c r="C10" s="1">
        <f t="shared" ref="C10:C11" si="3">A10/B10</f>
        <v>36.94</v>
      </c>
      <c r="D10" s="7">
        <f>B4/A10</f>
        <v>0.3789929615592853</v>
      </c>
      <c r="E10" s="7">
        <f>D4/A10</f>
        <v>0.16242555495397942</v>
      </c>
      <c r="F10" s="6">
        <f>C4/A10</f>
        <v>0.27070925825663239</v>
      </c>
      <c r="G10" s="8"/>
    </row>
    <row r="11" spans="1:14">
      <c r="A11" s="1">
        <f>E5+$B$19</f>
        <v>16470</v>
      </c>
      <c r="B11" s="1">
        <f t="shared" si="2"/>
        <v>400</v>
      </c>
      <c r="C11" s="1">
        <f t="shared" si="3"/>
        <v>41.174999999999997</v>
      </c>
      <c r="D11" s="7">
        <f>B5/A11</f>
        <v>0.42501517911353975</v>
      </c>
      <c r="E11" s="7">
        <f>D5/A11</f>
        <v>0.24286581663630843</v>
      </c>
      <c r="F11" s="6">
        <f>C5/A11</f>
        <v>0.12143290831815422</v>
      </c>
    </row>
    <row r="13" spans="1:14">
      <c r="A13" t="s">
        <v>35</v>
      </c>
      <c r="B13">
        <v>880</v>
      </c>
    </row>
    <row r="14" spans="1:14">
      <c r="A14" t="s">
        <v>36</v>
      </c>
      <c r="B14">
        <v>500</v>
      </c>
    </row>
    <row r="15" spans="1:14">
      <c r="A15" t="s">
        <v>37</v>
      </c>
      <c r="B15">
        <v>300</v>
      </c>
    </row>
    <row r="16" spans="1:14">
      <c r="A16" t="s">
        <v>44</v>
      </c>
      <c r="B16">
        <v>1000</v>
      </c>
    </row>
    <row r="17" spans="1:3">
      <c r="A17" t="s">
        <v>39</v>
      </c>
      <c r="B17">
        <v>290</v>
      </c>
      <c r="C17" t="s">
        <v>40</v>
      </c>
    </row>
    <row r="18" spans="1:3">
      <c r="A18" t="s">
        <v>41</v>
      </c>
      <c r="B18">
        <v>500</v>
      </c>
    </row>
    <row r="19" spans="1:3">
      <c r="A19" t="s">
        <v>42</v>
      </c>
      <c r="B19">
        <f>SUM(B13:B18)</f>
        <v>3470</v>
      </c>
    </row>
    <row r="22" spans="1:3">
      <c r="A22" t="s">
        <v>38</v>
      </c>
      <c r="B22">
        <v>55</v>
      </c>
      <c r="C22" t="s">
        <v>45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workbookViewId="0">
      <selection activeCell="D4" sqref="D4"/>
    </sheetView>
  </sheetViews>
  <sheetFormatPr defaultRowHeight="16.5"/>
  <cols>
    <col min="1" max="1" width="13.875" bestFit="1" customWidth="1"/>
    <col min="2" max="2" width="15.125" bestFit="1" customWidth="1"/>
    <col min="3" max="3" width="15" customWidth="1"/>
    <col min="4" max="6" width="11" bestFit="1" customWidth="1"/>
    <col min="12" max="12" width="12.75" bestFit="1" customWidth="1"/>
  </cols>
  <sheetData>
    <row r="1" spans="1:15">
      <c r="A1" t="s">
        <v>4</v>
      </c>
      <c r="B1" t="s">
        <v>1</v>
      </c>
      <c r="C1" t="s">
        <v>0</v>
      </c>
      <c r="D1" t="s">
        <v>25</v>
      </c>
      <c r="E1" s="2" t="s">
        <v>14</v>
      </c>
      <c r="F1" s="5" t="s">
        <v>16</v>
      </c>
      <c r="G1" s="5" t="s">
        <v>15</v>
      </c>
      <c r="H1" t="s">
        <v>9</v>
      </c>
      <c r="I1" t="s">
        <v>22</v>
      </c>
      <c r="J1" t="s">
        <v>17</v>
      </c>
      <c r="K1" t="s">
        <v>23</v>
      </c>
      <c r="L1" t="s">
        <v>24</v>
      </c>
      <c r="M1" t="s">
        <v>18</v>
      </c>
      <c r="N1" t="s">
        <v>10</v>
      </c>
    </row>
    <row r="2" spans="1:15">
      <c r="A2" t="s">
        <v>47</v>
      </c>
      <c r="B2" s="1">
        <v>15000</v>
      </c>
      <c r="C2" s="1">
        <v>5000</v>
      </c>
      <c r="D2" s="1">
        <v>8000</v>
      </c>
      <c r="E2" s="3">
        <f>B2+C2+D2</f>
        <v>28000</v>
      </c>
      <c r="F2" s="12">
        <v>180</v>
      </c>
      <c r="G2" s="12">
        <f>F2*30</f>
        <v>5400</v>
      </c>
      <c r="H2" s="1">
        <v>425</v>
      </c>
      <c r="I2" s="1">
        <v>28</v>
      </c>
      <c r="J2" s="1">
        <v>3</v>
      </c>
      <c r="K2" s="1">
        <f>I2*J2</f>
        <v>84</v>
      </c>
      <c r="L2" s="13">
        <f>F2/K2</f>
        <v>2.1428571428571428</v>
      </c>
      <c r="M2" s="11" t="s">
        <v>48</v>
      </c>
      <c r="N2" t="s">
        <v>11</v>
      </c>
    </row>
    <row r="3" spans="1:15">
      <c r="A3" s="10" t="s">
        <v>46</v>
      </c>
      <c r="B3" s="1">
        <v>15000</v>
      </c>
      <c r="C3" s="1">
        <v>4000</v>
      </c>
      <c r="D3" s="1">
        <v>4000</v>
      </c>
      <c r="E3" s="3">
        <f>B3+C3+D3</f>
        <v>23000</v>
      </c>
      <c r="F3" s="12">
        <v>130</v>
      </c>
      <c r="G3" s="12">
        <f>F3*30</f>
        <v>3900</v>
      </c>
      <c r="H3" s="1">
        <v>300</v>
      </c>
      <c r="I3" s="1">
        <v>13</v>
      </c>
      <c r="J3" s="1">
        <v>3</v>
      </c>
      <c r="K3" s="1">
        <f>I3*J3</f>
        <v>39</v>
      </c>
      <c r="L3" s="13">
        <f>F3/K3</f>
        <v>3.3333333333333335</v>
      </c>
      <c r="M3" s="1" t="s">
        <v>50</v>
      </c>
      <c r="N3" t="s">
        <v>11</v>
      </c>
    </row>
    <row r="4" spans="1:15">
      <c r="A4" t="s">
        <v>49</v>
      </c>
      <c r="B4" s="1">
        <v>10000</v>
      </c>
      <c r="C4" s="1">
        <v>10000</v>
      </c>
      <c r="D4" s="1">
        <v>4000</v>
      </c>
      <c r="E4" s="3">
        <f>B4+C4+D4</f>
        <v>24000</v>
      </c>
      <c r="F4" s="12">
        <v>150</v>
      </c>
      <c r="G4" s="12">
        <f>F4*30</f>
        <v>4500</v>
      </c>
      <c r="H4" s="1">
        <v>400</v>
      </c>
      <c r="I4" s="1">
        <v>14</v>
      </c>
      <c r="J4" s="1">
        <v>3</v>
      </c>
      <c r="K4" s="1">
        <f>I4*J4</f>
        <v>42</v>
      </c>
      <c r="L4" s="13">
        <f>F4/K4</f>
        <v>3.5714285714285716</v>
      </c>
      <c r="M4" s="1" t="s">
        <v>51</v>
      </c>
      <c r="N4" t="s">
        <v>11</v>
      </c>
      <c r="O4" t="s">
        <v>52</v>
      </c>
    </row>
    <row r="5" spans="1:15">
      <c r="H5" s="1">
        <v>380</v>
      </c>
    </row>
    <row r="6" spans="1:15">
      <c r="A6" t="s">
        <v>27</v>
      </c>
      <c r="B6" t="s">
        <v>26</v>
      </c>
      <c r="C6" t="s">
        <v>28</v>
      </c>
      <c r="D6" t="s">
        <v>29</v>
      </c>
      <c r="E6" t="s">
        <v>30</v>
      </c>
      <c r="F6" t="s">
        <v>31</v>
      </c>
      <c r="G6" s="8"/>
      <c r="H6" s="1">
        <v>360</v>
      </c>
    </row>
    <row r="7" spans="1:15">
      <c r="A7" s="1">
        <f>E2+B18</f>
        <v>32080</v>
      </c>
      <c r="B7" s="1">
        <f>G2/3-500</f>
        <v>1300</v>
      </c>
      <c r="C7" s="1">
        <f>A7/B7</f>
        <v>24.676923076923078</v>
      </c>
      <c r="D7" s="7">
        <f>B2/A7</f>
        <v>0.46758104738154616</v>
      </c>
      <c r="E7" s="7">
        <f>D2/A7</f>
        <v>0.24937655860349128</v>
      </c>
      <c r="F7" s="6">
        <f>C2/A7</f>
        <v>0.15586034912718205</v>
      </c>
      <c r="G7" s="8"/>
    </row>
    <row r="8" spans="1:15">
      <c r="A8" s="1">
        <f>E3+B18</f>
        <v>27080</v>
      </c>
      <c r="B8" s="1">
        <f>G3/3-500</f>
        <v>800</v>
      </c>
      <c r="C8" s="1">
        <f>A8/B8</f>
        <v>33.85</v>
      </c>
      <c r="D8" s="7">
        <f>B3/A8</f>
        <v>0.55391432791728212</v>
      </c>
      <c r="E8" s="7">
        <f>D3/A8</f>
        <v>0.14771048744460857</v>
      </c>
      <c r="F8" s="6">
        <f>C3/A8</f>
        <v>0.14771048744460857</v>
      </c>
      <c r="G8" s="8"/>
    </row>
    <row r="9" spans="1:15">
      <c r="A9" s="1">
        <f>E4+B18</f>
        <v>28080</v>
      </c>
      <c r="B9" s="1">
        <f>G4/3-500</f>
        <v>1000</v>
      </c>
      <c r="C9" s="1">
        <f>A9/B9</f>
        <v>28.08</v>
      </c>
      <c r="D9" s="7">
        <f>B4/A9</f>
        <v>0.35612535612535612</v>
      </c>
      <c r="E9" s="7">
        <f>D4/A9</f>
        <v>0.14245014245014245</v>
      </c>
      <c r="F9" s="6">
        <f>C4/A9</f>
        <v>0.35612535612535612</v>
      </c>
      <c r="G9" s="8"/>
    </row>
    <row r="10" spans="1:15">
      <c r="A10" s="1"/>
      <c r="B10" s="1"/>
      <c r="C10" s="1"/>
      <c r="D10" s="7"/>
      <c r="E10" s="7"/>
      <c r="F10" s="6"/>
    </row>
    <row r="12" spans="1:15">
      <c r="A12" t="s">
        <v>35</v>
      </c>
      <c r="B12">
        <v>780</v>
      </c>
      <c r="C12">
        <v>880</v>
      </c>
    </row>
    <row r="13" spans="1:15">
      <c r="A13" t="s">
        <v>36</v>
      </c>
      <c r="B13">
        <v>500</v>
      </c>
    </row>
    <row r="14" spans="1:15">
      <c r="A14" t="s">
        <v>37</v>
      </c>
      <c r="B14">
        <v>300</v>
      </c>
    </row>
    <row r="15" spans="1:15">
      <c r="A15" t="s">
        <v>44</v>
      </c>
      <c r="B15">
        <v>1000</v>
      </c>
    </row>
    <row r="16" spans="1:15">
      <c r="A16" t="s">
        <v>39</v>
      </c>
      <c r="B16">
        <v>500</v>
      </c>
      <c r="C16" t="s">
        <v>40</v>
      </c>
    </row>
    <row r="17" spans="1:3">
      <c r="A17" t="s">
        <v>41</v>
      </c>
      <c r="B17">
        <v>1000</v>
      </c>
    </row>
    <row r="18" spans="1:3">
      <c r="A18" t="s">
        <v>14</v>
      </c>
      <c r="B18">
        <f>SUM(B12:B17)</f>
        <v>4080</v>
      </c>
    </row>
    <row r="21" spans="1:3">
      <c r="A21" t="s">
        <v>38</v>
      </c>
      <c r="B21">
        <v>55</v>
      </c>
      <c r="C21" t="s">
        <v>45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1"/>
  <sheetViews>
    <sheetView workbookViewId="0">
      <selection activeCell="D3" sqref="D3:E3"/>
    </sheetView>
  </sheetViews>
  <sheetFormatPr defaultRowHeight="16.5"/>
  <cols>
    <col min="1" max="1" width="13.875" bestFit="1" customWidth="1"/>
    <col min="2" max="3" width="11.5" customWidth="1"/>
    <col min="4" max="4" width="11" bestFit="1" customWidth="1"/>
    <col min="5" max="10" width="11" customWidth="1"/>
    <col min="11" max="12" width="11" bestFit="1" customWidth="1"/>
    <col min="18" max="18" width="12.75" bestFit="1" customWidth="1"/>
  </cols>
  <sheetData>
    <row r="1" spans="1:19">
      <c r="A1" t="s">
        <v>4</v>
      </c>
      <c r="B1" t="s">
        <v>1</v>
      </c>
      <c r="C1" t="s">
        <v>0</v>
      </c>
      <c r="D1" t="s">
        <v>25</v>
      </c>
      <c r="E1" t="s">
        <v>44</v>
      </c>
      <c r="F1" t="s">
        <v>55</v>
      </c>
      <c r="G1" t="s">
        <v>36</v>
      </c>
      <c r="H1" t="s">
        <v>37</v>
      </c>
      <c r="I1" t="s">
        <v>39</v>
      </c>
      <c r="J1" t="s">
        <v>41</v>
      </c>
      <c r="K1" s="2" t="s">
        <v>14</v>
      </c>
      <c r="L1" s="5" t="s">
        <v>16</v>
      </c>
      <c r="M1" s="5" t="s">
        <v>15</v>
      </c>
      <c r="N1" t="s">
        <v>9</v>
      </c>
      <c r="O1" t="s">
        <v>22</v>
      </c>
      <c r="P1" t="s">
        <v>17</v>
      </c>
      <c r="Q1" t="s">
        <v>23</v>
      </c>
      <c r="R1" t="s">
        <v>24</v>
      </c>
      <c r="S1" t="s">
        <v>18</v>
      </c>
    </row>
    <row r="2" spans="1:19">
      <c r="A2" t="s">
        <v>53</v>
      </c>
      <c r="B2" s="1">
        <v>15000</v>
      </c>
      <c r="C2" s="1">
        <v>4000</v>
      </c>
      <c r="D2" s="16">
        <v>5000</v>
      </c>
      <c r="E2" s="16">
        <v>1500</v>
      </c>
      <c r="F2" s="16">
        <v>780</v>
      </c>
      <c r="G2" s="1">
        <v>500</v>
      </c>
      <c r="H2" s="1">
        <v>300</v>
      </c>
      <c r="I2" s="16">
        <v>500</v>
      </c>
      <c r="J2" s="1">
        <v>1000</v>
      </c>
      <c r="K2" s="3">
        <f>SUM(B2:J2)</f>
        <v>28580</v>
      </c>
      <c r="L2" s="12">
        <v>150</v>
      </c>
      <c r="M2" s="12">
        <f>L2*30</f>
        <v>4500</v>
      </c>
      <c r="N2" s="1">
        <v>300</v>
      </c>
      <c r="O2" s="1">
        <v>12</v>
      </c>
      <c r="P2" s="1">
        <v>3</v>
      </c>
      <c r="Q2" s="1">
        <f>O2*P2</f>
        <v>36</v>
      </c>
      <c r="R2" s="13">
        <f>L2/Q2</f>
        <v>4.166666666666667</v>
      </c>
      <c r="S2" s="1" t="s">
        <v>56</v>
      </c>
    </row>
    <row r="3" spans="1:19">
      <c r="A3" t="s">
        <v>54</v>
      </c>
      <c r="B3" s="1">
        <v>20000</v>
      </c>
      <c r="C3" s="1">
        <v>5000</v>
      </c>
      <c r="D3" s="16">
        <v>7000</v>
      </c>
      <c r="E3" s="16">
        <v>1500</v>
      </c>
      <c r="F3" s="16">
        <v>780</v>
      </c>
      <c r="G3" s="1">
        <v>500</v>
      </c>
      <c r="H3" s="1">
        <v>300</v>
      </c>
      <c r="I3" s="16">
        <v>500</v>
      </c>
      <c r="J3" s="1">
        <v>1000</v>
      </c>
      <c r="K3" s="3">
        <f>SUM(B3:J3)</f>
        <v>36580</v>
      </c>
      <c r="L3" s="12">
        <v>180</v>
      </c>
      <c r="M3" s="12">
        <f>L3*30</f>
        <v>5400</v>
      </c>
      <c r="N3" s="1">
        <v>300</v>
      </c>
      <c r="O3" s="1">
        <v>16</v>
      </c>
      <c r="P3" s="1">
        <v>3</v>
      </c>
      <c r="Q3" s="1">
        <f>O3*P3</f>
        <v>48</v>
      </c>
      <c r="R3" s="13">
        <f>L3/Q3</f>
        <v>3.75</v>
      </c>
      <c r="S3" s="1" t="s">
        <v>57</v>
      </c>
    </row>
    <row r="4" spans="1:19">
      <c r="B4" s="14">
        <f>B3-B2</f>
        <v>5000</v>
      </c>
      <c r="C4" s="14">
        <f t="shared" ref="C4:D4" si="0">C3-C2</f>
        <v>1000</v>
      </c>
      <c r="D4" s="14">
        <f t="shared" si="0"/>
        <v>2000</v>
      </c>
      <c r="K4" s="14">
        <f>K3-K2</f>
        <v>8000</v>
      </c>
      <c r="N4" s="1"/>
    </row>
    <row r="5" spans="1:19">
      <c r="K5" s="14"/>
      <c r="N5" s="1"/>
    </row>
    <row r="6" spans="1:19">
      <c r="A6" t="s">
        <v>27</v>
      </c>
      <c r="B6" t="s">
        <v>26</v>
      </c>
      <c r="C6" t="s">
        <v>58</v>
      </c>
      <c r="D6" t="s">
        <v>29</v>
      </c>
      <c r="F6" s="1">
        <v>19</v>
      </c>
      <c r="G6" s="1">
        <f>K2/F6</f>
        <v>1504.2105263157894</v>
      </c>
      <c r="H6" s="1"/>
      <c r="I6" s="1">
        <v>14</v>
      </c>
      <c r="J6" s="1">
        <f>K2/I6</f>
        <v>2041.4285714285713</v>
      </c>
      <c r="K6" s="1"/>
      <c r="L6" s="1"/>
      <c r="M6" s="1"/>
      <c r="N6" s="1"/>
    </row>
    <row r="7" spans="1:19">
      <c r="A7" s="1">
        <f>K2</f>
        <v>28580</v>
      </c>
      <c r="B7" s="1">
        <f>M2/3-500</f>
        <v>1000</v>
      </c>
      <c r="C7" s="1">
        <f>A7/B7</f>
        <v>28.58</v>
      </c>
      <c r="D7" s="7">
        <f>B2/A7</f>
        <v>0.52484254723582924</v>
      </c>
      <c r="E7" s="7"/>
      <c r="F7" s="1">
        <v>23</v>
      </c>
      <c r="G7" s="1">
        <f>K3/F7</f>
        <v>1590.4347826086957</v>
      </c>
      <c r="H7" s="1"/>
      <c r="I7" s="1">
        <v>17</v>
      </c>
      <c r="J7" s="1">
        <f>K3/I7</f>
        <v>2151.7647058823532</v>
      </c>
      <c r="K7" s="1"/>
      <c r="L7" s="1"/>
      <c r="M7" s="1"/>
      <c r="N7" s="1"/>
    </row>
    <row r="8" spans="1:19">
      <c r="A8" s="1">
        <f>K3</f>
        <v>36580</v>
      </c>
      <c r="B8" s="1">
        <f>M3/3-500</f>
        <v>1300</v>
      </c>
      <c r="C8" s="1">
        <f>A8/B8</f>
        <v>28.138461538461538</v>
      </c>
      <c r="D8" s="7">
        <f>B3/A8</f>
        <v>0.54674685620557684</v>
      </c>
      <c r="E8" s="7"/>
      <c r="F8" s="1"/>
      <c r="G8" s="1">
        <f>G7-G6</f>
        <v>86.224256292906375</v>
      </c>
      <c r="H8" s="1"/>
      <c r="I8" s="1"/>
      <c r="J8" s="1">
        <f>J7-J6</f>
        <v>110.33613445378182</v>
      </c>
      <c r="K8" s="7"/>
      <c r="L8" s="6"/>
      <c r="M8" s="8"/>
    </row>
    <row r="9" spans="1:19">
      <c r="A9" s="1"/>
      <c r="B9" s="1"/>
      <c r="C9" s="1"/>
      <c r="D9" s="7"/>
      <c r="E9" s="7"/>
      <c r="F9" s="1"/>
      <c r="G9" s="1"/>
      <c r="H9" s="1"/>
      <c r="I9" s="1"/>
      <c r="J9" s="7"/>
      <c r="K9" s="7"/>
      <c r="L9" s="6"/>
    </row>
    <row r="10" spans="1:19">
      <c r="F10" s="1"/>
      <c r="G10" s="1"/>
      <c r="H10" s="1"/>
      <c r="I10" s="1"/>
    </row>
    <row r="11" spans="1:19">
      <c r="A11" t="s">
        <v>46</v>
      </c>
      <c r="B11" s="15" t="s">
        <v>59</v>
      </c>
      <c r="C11" t="s">
        <v>61</v>
      </c>
      <c r="D11" t="s">
        <v>62</v>
      </c>
      <c r="E11" t="s">
        <v>66</v>
      </c>
      <c r="F11" s="1"/>
      <c r="G11" s="1"/>
      <c r="H11" s="1"/>
      <c r="I11" s="1"/>
    </row>
    <row r="12" spans="1:19">
      <c r="A12" t="s">
        <v>60</v>
      </c>
      <c r="B12" s="15" t="s">
        <v>59</v>
      </c>
      <c r="C12" t="s">
        <v>61</v>
      </c>
      <c r="F12" s="1"/>
      <c r="G12" s="1"/>
      <c r="H12" s="1"/>
      <c r="I12" s="1"/>
    </row>
    <row r="13" spans="1:19">
      <c r="B13" s="15" t="s">
        <v>63</v>
      </c>
      <c r="F13" s="1">
        <v>1</v>
      </c>
      <c r="G13" s="1">
        <v>25</v>
      </c>
      <c r="H13" s="1"/>
      <c r="I13" s="1"/>
    </row>
    <row r="14" spans="1:19">
      <c r="F14" s="13">
        <v>3.6</v>
      </c>
      <c r="G14" s="1">
        <f>F14*G13</f>
        <v>90</v>
      </c>
      <c r="H14" s="1"/>
      <c r="I14" s="1"/>
    </row>
    <row r="15" spans="1:19">
      <c r="A15" t="s">
        <v>64</v>
      </c>
    </row>
    <row r="16" spans="1:19">
      <c r="A16" t="s">
        <v>65</v>
      </c>
      <c r="E16" t="s">
        <v>69</v>
      </c>
      <c r="F16" t="s">
        <v>70</v>
      </c>
      <c r="H16" t="s">
        <v>71</v>
      </c>
      <c r="J16" t="s">
        <v>72</v>
      </c>
    </row>
    <row r="17" spans="4:11">
      <c r="D17" t="s">
        <v>67</v>
      </c>
      <c r="E17">
        <v>12</v>
      </c>
      <c r="F17">
        <v>15000</v>
      </c>
      <c r="G17">
        <f>F17/E17</f>
        <v>1250</v>
      </c>
      <c r="H17">
        <v>19000</v>
      </c>
      <c r="I17" s="4">
        <f>H17/E17</f>
        <v>1583.3333333333333</v>
      </c>
      <c r="J17">
        <v>24000</v>
      </c>
      <c r="K17" s="4">
        <f>J17/E17</f>
        <v>2000</v>
      </c>
    </row>
    <row r="18" spans="4:11">
      <c r="D18" t="s">
        <v>68</v>
      </c>
      <c r="E18">
        <v>16</v>
      </c>
      <c r="F18">
        <v>20000</v>
      </c>
      <c r="G18">
        <f>F18/E18</f>
        <v>1250</v>
      </c>
      <c r="H18">
        <v>25000</v>
      </c>
      <c r="I18" s="4">
        <f>H18/E18</f>
        <v>1562.5</v>
      </c>
      <c r="J18">
        <v>32000</v>
      </c>
      <c r="K18" s="4">
        <f>J18/E18</f>
        <v>2000</v>
      </c>
    </row>
    <row r="20" spans="4:11">
      <c r="D20" t="s">
        <v>67</v>
      </c>
      <c r="E20">
        <v>14</v>
      </c>
      <c r="G20" s="4">
        <f>F17/E20</f>
        <v>1071.4285714285713</v>
      </c>
      <c r="I20" s="4">
        <f>H17/E20</f>
        <v>1357.1428571428571</v>
      </c>
      <c r="K20" s="4">
        <f>J17/E20</f>
        <v>1714.2857142857142</v>
      </c>
    </row>
    <row r="21" spans="4:11">
      <c r="D21" t="s">
        <v>68</v>
      </c>
      <c r="E21">
        <v>16</v>
      </c>
      <c r="G21" s="4">
        <f>F18/E21</f>
        <v>1250</v>
      </c>
      <c r="I21" s="4">
        <f>H18/E21</f>
        <v>1562.5</v>
      </c>
      <c r="K21" s="4">
        <f>J18/E21</f>
        <v>2000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"/>
  <sheetViews>
    <sheetView workbookViewId="0">
      <selection activeCell="C3" sqref="C3"/>
    </sheetView>
  </sheetViews>
  <sheetFormatPr defaultRowHeight="16.5"/>
  <cols>
    <col min="1" max="1" width="13.875" bestFit="1" customWidth="1"/>
    <col min="2" max="3" width="11.5" customWidth="1"/>
    <col min="4" max="4" width="11" bestFit="1" customWidth="1"/>
    <col min="5" max="10" width="11" customWidth="1"/>
    <col min="11" max="12" width="11" bestFit="1" customWidth="1"/>
    <col min="18" max="18" width="12.75" bestFit="1" customWidth="1"/>
  </cols>
  <sheetData>
    <row r="1" spans="1:19">
      <c r="A1" t="s">
        <v>4</v>
      </c>
      <c r="B1" t="s">
        <v>1</v>
      </c>
      <c r="C1" t="s">
        <v>0</v>
      </c>
      <c r="D1" t="s">
        <v>25</v>
      </c>
      <c r="E1" t="s">
        <v>44</v>
      </c>
      <c r="F1" t="s">
        <v>55</v>
      </c>
      <c r="G1" t="s">
        <v>36</v>
      </c>
      <c r="H1" t="s">
        <v>37</v>
      </c>
      <c r="I1" t="s">
        <v>39</v>
      </c>
      <c r="J1" t="s">
        <v>41</v>
      </c>
      <c r="K1" s="2" t="s">
        <v>14</v>
      </c>
      <c r="L1" s="5" t="s">
        <v>16</v>
      </c>
      <c r="M1" s="5" t="s">
        <v>15</v>
      </c>
      <c r="N1" t="s">
        <v>9</v>
      </c>
      <c r="O1" t="s">
        <v>22</v>
      </c>
      <c r="P1" t="s">
        <v>17</v>
      </c>
      <c r="Q1" t="s">
        <v>23</v>
      </c>
      <c r="R1" t="s">
        <v>24</v>
      </c>
      <c r="S1" t="s">
        <v>18</v>
      </c>
    </row>
    <row r="2" spans="1:19">
      <c r="A2" t="s">
        <v>74</v>
      </c>
      <c r="B2" s="1">
        <v>20000</v>
      </c>
      <c r="C2" s="1">
        <v>5000</v>
      </c>
      <c r="D2" s="16">
        <v>6670</v>
      </c>
      <c r="E2" s="16">
        <v>2560</v>
      </c>
      <c r="F2" s="16">
        <v>780</v>
      </c>
      <c r="G2" s="1">
        <v>500</v>
      </c>
      <c r="H2" s="1">
        <v>300</v>
      </c>
      <c r="I2" s="16">
        <v>300</v>
      </c>
      <c r="J2" s="1">
        <v>1000</v>
      </c>
      <c r="K2" s="3">
        <f>SUM(B2:J2)</f>
        <v>37110</v>
      </c>
      <c r="L2" s="12">
        <v>180</v>
      </c>
      <c r="M2" s="12">
        <f>L2*30</f>
        <v>5400</v>
      </c>
      <c r="N2" s="1">
        <v>300</v>
      </c>
      <c r="O2" s="1">
        <v>16</v>
      </c>
      <c r="P2" s="1">
        <v>3</v>
      </c>
      <c r="Q2" s="1">
        <f>O2*P2</f>
        <v>48</v>
      </c>
      <c r="R2" s="13">
        <f>L2/Q2</f>
        <v>3.75</v>
      </c>
      <c r="S2" s="1" t="s">
        <v>73</v>
      </c>
    </row>
    <row r="3" spans="1:19">
      <c r="A3" t="s">
        <v>75</v>
      </c>
      <c r="B3" s="1">
        <v>19500</v>
      </c>
      <c r="C3" s="1">
        <v>5000</v>
      </c>
      <c r="D3" s="16">
        <v>6670</v>
      </c>
      <c r="E3" s="16">
        <v>2560</v>
      </c>
      <c r="F3" s="16">
        <v>780</v>
      </c>
      <c r="G3" s="1">
        <v>500</v>
      </c>
      <c r="H3" s="1">
        <v>300</v>
      </c>
      <c r="I3" s="16">
        <v>300</v>
      </c>
      <c r="J3" s="1">
        <v>500</v>
      </c>
      <c r="K3" s="3">
        <f>SUM(B3:J3)</f>
        <v>36110</v>
      </c>
      <c r="L3" s="12">
        <v>200</v>
      </c>
      <c r="M3" s="12">
        <f>L3*30</f>
        <v>6000</v>
      </c>
      <c r="N3" s="1">
        <v>300</v>
      </c>
      <c r="O3" s="1">
        <v>16</v>
      </c>
      <c r="P3" s="1">
        <v>3</v>
      </c>
      <c r="Q3" s="1">
        <f>O3*P3</f>
        <v>48</v>
      </c>
      <c r="R3" s="13">
        <f>L3/Q3</f>
        <v>4.166666666666667</v>
      </c>
      <c r="S3" s="1" t="s">
        <v>73</v>
      </c>
    </row>
    <row r="4" spans="1:19">
      <c r="K4" s="14"/>
      <c r="N4" s="1"/>
    </row>
    <row r="5" spans="1:19">
      <c r="A5" t="s">
        <v>27</v>
      </c>
      <c r="B5" t="s">
        <v>26</v>
      </c>
      <c r="C5" t="s">
        <v>58</v>
      </c>
      <c r="D5" t="s">
        <v>29</v>
      </c>
      <c r="F5" s="1"/>
      <c r="G5" s="1">
        <f>(C2+N2*100)*0.9%</f>
        <v>315.00000000000006</v>
      </c>
      <c r="H5" s="1"/>
      <c r="I5" s="1"/>
      <c r="J5" s="1"/>
      <c r="K5" s="1"/>
      <c r="L5" s="1"/>
      <c r="M5" s="1"/>
      <c r="N5" s="1"/>
    </row>
    <row r="6" spans="1:19">
      <c r="A6" s="1">
        <f>K2</f>
        <v>37110</v>
      </c>
      <c r="B6" s="1">
        <f>M2/3-500</f>
        <v>1300</v>
      </c>
      <c r="C6" s="1">
        <f>A6/B6</f>
        <v>28.546153846153846</v>
      </c>
      <c r="D6" s="7">
        <f>B2/A6</f>
        <v>0.53893829156561579</v>
      </c>
      <c r="E6" s="7"/>
      <c r="F6" s="1"/>
      <c r="G6" s="1">
        <f>(C3+N3*100)*0.7%</f>
        <v>244.99999999999997</v>
      </c>
      <c r="H6" s="1"/>
      <c r="I6" s="1"/>
      <c r="J6" s="1"/>
      <c r="K6" s="7"/>
      <c r="L6" s="6"/>
      <c r="M6" s="8"/>
    </row>
    <row r="7" spans="1:19">
      <c r="A7" s="1">
        <f>K3</f>
        <v>36110</v>
      </c>
      <c r="B7" s="1">
        <f>M3/3-500</f>
        <v>1500</v>
      </c>
      <c r="C7" s="1">
        <f>A7/B7</f>
        <v>24.073333333333334</v>
      </c>
      <c r="D7" s="7">
        <f>B3/A7</f>
        <v>0.54001661589587369</v>
      </c>
      <c r="E7" s="7"/>
      <c r="F7" s="1"/>
      <c r="G7" s="1"/>
      <c r="H7" s="1"/>
      <c r="I7" s="1"/>
      <c r="J7" s="7"/>
      <c r="K7" s="7"/>
      <c r="L7" s="6"/>
    </row>
    <row r="8" spans="1:19">
      <c r="F8" s="1"/>
      <c r="G8" s="1"/>
      <c r="H8" s="1"/>
      <c r="I8" s="1"/>
    </row>
    <row r="9" spans="1:19">
      <c r="A9" t="s">
        <v>64</v>
      </c>
    </row>
    <row r="10" spans="1:19">
      <c r="A10" t="s">
        <v>76</v>
      </c>
    </row>
    <row r="11" spans="1:19">
      <c r="I11" s="4"/>
      <c r="K11" s="4"/>
    </row>
    <row r="12" spans="1:19">
      <c r="I12" s="4"/>
      <c r="K12" s="4"/>
    </row>
    <row r="14" spans="1:19">
      <c r="G14" s="4"/>
      <c r="I14" s="4"/>
      <c r="K14" s="4"/>
    </row>
    <row r="15" spans="1:19">
      <c r="G15" s="4"/>
      <c r="I15" s="4"/>
      <c r="K15" s="4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8"/>
  <sheetViews>
    <sheetView workbookViewId="0">
      <selection activeCell="G2" sqref="G2"/>
    </sheetView>
  </sheetViews>
  <sheetFormatPr defaultRowHeight="16.5"/>
  <cols>
    <col min="1" max="1" width="13.875" bestFit="1" customWidth="1"/>
    <col min="2" max="3" width="11.5" customWidth="1"/>
    <col min="4" max="4" width="11" bestFit="1" customWidth="1"/>
    <col min="5" max="10" width="11" customWidth="1"/>
    <col min="11" max="12" width="11" bestFit="1" customWidth="1"/>
    <col min="18" max="18" width="12.75" bestFit="1" customWidth="1"/>
  </cols>
  <sheetData>
    <row r="1" spans="1:19">
      <c r="A1" t="s">
        <v>4</v>
      </c>
      <c r="B1" t="s">
        <v>1</v>
      </c>
      <c r="C1" t="s">
        <v>0</v>
      </c>
      <c r="D1" t="s">
        <v>25</v>
      </c>
      <c r="E1" t="s">
        <v>44</v>
      </c>
      <c r="F1" t="s">
        <v>55</v>
      </c>
      <c r="G1" t="s">
        <v>36</v>
      </c>
      <c r="H1" t="s">
        <v>37</v>
      </c>
      <c r="I1" t="s">
        <v>39</v>
      </c>
      <c r="J1" t="s">
        <v>41</v>
      </c>
      <c r="K1" s="2" t="s">
        <v>14</v>
      </c>
      <c r="L1" s="5" t="s">
        <v>16</v>
      </c>
      <c r="M1" s="5" t="s">
        <v>15</v>
      </c>
      <c r="N1" t="s">
        <v>9</v>
      </c>
      <c r="O1" t="s">
        <v>22</v>
      </c>
      <c r="P1" t="s">
        <v>17</v>
      </c>
      <c r="Q1" t="s">
        <v>23</v>
      </c>
      <c r="R1" t="s">
        <v>24</v>
      </c>
      <c r="S1" t="s">
        <v>18</v>
      </c>
    </row>
    <row r="2" spans="1:19">
      <c r="A2" t="s">
        <v>77</v>
      </c>
      <c r="B2" s="1">
        <v>12000</v>
      </c>
      <c r="C2" s="1">
        <v>8000</v>
      </c>
      <c r="D2" s="16">
        <v>6670</v>
      </c>
      <c r="E2" s="16">
        <v>2560</v>
      </c>
      <c r="F2" s="16">
        <v>880</v>
      </c>
      <c r="G2" s="1">
        <v>500</v>
      </c>
      <c r="H2" s="1">
        <v>300</v>
      </c>
      <c r="I2" s="16">
        <v>300</v>
      </c>
      <c r="J2" s="1">
        <v>1000</v>
      </c>
      <c r="K2" s="3">
        <f>SUM(B2:J2)</f>
        <v>32210</v>
      </c>
      <c r="L2" s="12">
        <v>150</v>
      </c>
      <c r="M2" s="12">
        <f>L2*30</f>
        <v>4500</v>
      </c>
      <c r="N2" s="1">
        <v>330</v>
      </c>
      <c r="O2" s="1">
        <v>17</v>
      </c>
      <c r="P2" s="1">
        <v>3</v>
      </c>
      <c r="Q2" s="1">
        <f>O2*P2</f>
        <v>51</v>
      </c>
      <c r="R2" s="13">
        <f>L2/Q2</f>
        <v>2.9411764705882355</v>
      </c>
      <c r="S2" s="1" t="s">
        <v>78</v>
      </c>
    </row>
    <row r="3" spans="1:19">
      <c r="K3" s="14"/>
      <c r="N3" s="1"/>
    </row>
    <row r="4" spans="1:19">
      <c r="A4" t="s">
        <v>27</v>
      </c>
      <c r="B4" t="s">
        <v>82</v>
      </c>
      <c r="C4" t="s">
        <v>58</v>
      </c>
      <c r="D4" t="s">
        <v>29</v>
      </c>
      <c r="F4" s="1"/>
      <c r="G4" s="1"/>
      <c r="H4" s="1"/>
      <c r="I4" s="1"/>
      <c r="J4" s="1"/>
      <c r="K4" s="1"/>
      <c r="L4" s="1"/>
      <c r="M4" s="1"/>
      <c r="N4" s="1"/>
    </row>
    <row r="5" spans="1:19">
      <c r="A5" s="1">
        <f>K2</f>
        <v>32210</v>
      </c>
      <c r="B5" s="1">
        <f>M2/3-400</f>
        <v>1100</v>
      </c>
      <c r="C5" s="1">
        <f>A5/B5</f>
        <v>29.281818181818181</v>
      </c>
      <c r="D5" s="7">
        <f>B2/A5</f>
        <v>0.37255510710959328</v>
      </c>
      <c r="E5" s="7"/>
      <c r="F5" s="1"/>
      <c r="G5" s="1"/>
      <c r="H5" s="1"/>
      <c r="I5" s="1"/>
      <c r="J5" s="1"/>
      <c r="K5" s="7"/>
      <c r="L5" s="6"/>
      <c r="M5" s="8"/>
    </row>
    <row r="6" spans="1:19">
      <c r="F6" s="1"/>
      <c r="G6" s="1"/>
      <c r="H6" s="1"/>
      <c r="I6" s="1"/>
    </row>
    <row r="7" spans="1:19">
      <c r="A7" t="s">
        <v>3</v>
      </c>
      <c r="B7">
        <v>700</v>
      </c>
      <c r="C7" t="s">
        <v>135</v>
      </c>
    </row>
    <row r="8" spans="1:19">
      <c r="A8" t="s">
        <v>9</v>
      </c>
      <c r="B8">
        <v>330</v>
      </c>
    </row>
    <row r="9" spans="1:19">
      <c r="A9" t="s">
        <v>79</v>
      </c>
      <c r="B9" s="18">
        <v>100</v>
      </c>
      <c r="I9" s="4"/>
      <c r="K9" s="4"/>
    </row>
    <row r="10" spans="1:19">
      <c r="I10" s="4"/>
      <c r="K10" s="4"/>
    </row>
    <row r="11" spans="1:19">
      <c r="A11" t="s">
        <v>80</v>
      </c>
      <c r="B11">
        <v>150</v>
      </c>
    </row>
    <row r="12" spans="1:19">
      <c r="A12" t="s">
        <v>81</v>
      </c>
      <c r="B12">
        <v>300</v>
      </c>
      <c r="G12" s="4"/>
      <c r="I12" s="4"/>
      <c r="K12" s="4"/>
    </row>
    <row r="13" spans="1:19">
      <c r="B13">
        <f>SUM(B7:B12)</f>
        <v>1580</v>
      </c>
      <c r="C13" s="17">
        <f>B13/0.33</f>
        <v>4787.878787878788</v>
      </c>
      <c r="D13" t="s">
        <v>83</v>
      </c>
      <c r="G13" s="4"/>
      <c r="I13" s="4"/>
      <c r="K13" s="4"/>
    </row>
    <row r="14" spans="1:19">
      <c r="C14" s="17">
        <f>B13/0.66</f>
        <v>2393.939393939394</v>
      </c>
      <c r="D14" t="s">
        <v>84</v>
      </c>
    </row>
    <row r="15" spans="1:19">
      <c r="C15" s="17"/>
    </row>
    <row r="16" spans="1:19">
      <c r="A16" t="s">
        <v>127</v>
      </c>
      <c r="C16" s="17" t="s">
        <v>130</v>
      </c>
    </row>
    <row r="17" spans="1:4">
      <c r="A17" t="s">
        <v>128</v>
      </c>
      <c r="B17" t="s">
        <v>129</v>
      </c>
      <c r="C17" s="17"/>
    </row>
    <row r="18" spans="1:4">
      <c r="C18" s="17"/>
    </row>
    <row r="20" spans="1:4">
      <c r="C20" s="17"/>
    </row>
    <row r="21" spans="1:4">
      <c r="A21" t="s">
        <v>121</v>
      </c>
      <c r="B21" t="s">
        <v>123</v>
      </c>
      <c r="C21" s="17"/>
    </row>
    <row r="22" spans="1:4">
      <c r="A22" t="s">
        <v>122</v>
      </c>
      <c r="B22" t="s">
        <v>124</v>
      </c>
      <c r="C22" s="17"/>
    </row>
    <row r="23" spans="1:4">
      <c r="A23" t="s">
        <v>125</v>
      </c>
      <c r="B23" t="s">
        <v>126</v>
      </c>
      <c r="C23" s="17"/>
    </row>
    <row r="24" spans="1:4">
      <c r="A24" t="s">
        <v>133</v>
      </c>
      <c r="C24" s="17"/>
    </row>
    <row r="26" spans="1:4">
      <c r="A26" t="s">
        <v>85</v>
      </c>
      <c r="B26" t="s">
        <v>134</v>
      </c>
    </row>
    <row r="27" spans="1:4">
      <c r="B27" t="s">
        <v>86</v>
      </c>
    </row>
    <row r="28" spans="1:4">
      <c r="A28" t="s">
        <v>87</v>
      </c>
      <c r="B28" t="s">
        <v>88</v>
      </c>
    </row>
    <row r="29" spans="1:4">
      <c r="A29" t="s">
        <v>89</v>
      </c>
      <c r="B29" t="s">
        <v>90</v>
      </c>
      <c r="C29" t="s">
        <v>96</v>
      </c>
      <c r="D29" t="s">
        <v>99</v>
      </c>
    </row>
    <row r="30" spans="1:4">
      <c r="B30" t="s">
        <v>91</v>
      </c>
      <c r="C30" t="s">
        <v>97</v>
      </c>
    </row>
    <row r="31" spans="1:4">
      <c r="B31" t="s">
        <v>92</v>
      </c>
      <c r="C31" t="s">
        <v>98</v>
      </c>
      <c r="D31" t="s">
        <v>100</v>
      </c>
    </row>
    <row r="32" spans="1:4">
      <c r="B32" s="2" t="s">
        <v>95</v>
      </c>
      <c r="C32" t="s">
        <v>93</v>
      </c>
    </row>
    <row r="33" spans="1:3">
      <c r="B33" s="2" t="s">
        <v>95</v>
      </c>
      <c r="C33" t="s">
        <v>94</v>
      </c>
    </row>
    <row r="34" spans="1:3">
      <c r="B34" t="s">
        <v>101</v>
      </c>
      <c r="C34" t="s">
        <v>102</v>
      </c>
    </row>
    <row r="35" spans="1:3">
      <c r="A35" t="s">
        <v>103</v>
      </c>
      <c r="B35" t="s">
        <v>104</v>
      </c>
      <c r="C35" t="s">
        <v>105</v>
      </c>
    </row>
    <row r="36" spans="1:3">
      <c r="B36" s="2" t="s">
        <v>106</v>
      </c>
    </row>
    <row r="37" spans="1:3">
      <c r="B37" s="2" t="s">
        <v>107</v>
      </c>
    </row>
    <row r="38" spans="1:3">
      <c r="B38" s="2" t="s">
        <v>108</v>
      </c>
    </row>
    <row r="39" spans="1:3">
      <c r="B39" s="2" t="s">
        <v>109</v>
      </c>
      <c r="C39" t="s">
        <v>111</v>
      </c>
    </row>
    <row r="40" spans="1:3">
      <c r="B40" s="2" t="s">
        <v>110</v>
      </c>
      <c r="C40" t="s">
        <v>112</v>
      </c>
    </row>
    <row r="41" spans="1:3">
      <c r="B41" s="2" t="s">
        <v>131</v>
      </c>
    </row>
    <row r="42" spans="1:3">
      <c r="B42" s="2" t="s">
        <v>115</v>
      </c>
    </row>
    <row r="43" spans="1:3">
      <c r="B43" s="2" t="s">
        <v>132</v>
      </c>
    </row>
    <row r="44" spans="1:3">
      <c r="B44" t="s">
        <v>116</v>
      </c>
      <c r="C44" t="s">
        <v>117</v>
      </c>
    </row>
    <row r="45" spans="1:3">
      <c r="B45" t="s">
        <v>113</v>
      </c>
      <c r="C45" t="s">
        <v>114</v>
      </c>
    </row>
    <row r="46" spans="1:3">
      <c r="B46" t="s">
        <v>118</v>
      </c>
    </row>
    <row r="47" spans="1:3">
      <c r="B47" t="s">
        <v>119</v>
      </c>
    </row>
    <row r="48" spans="1:3">
      <c r="B48" t="s">
        <v>120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0"/>
  <sheetViews>
    <sheetView workbookViewId="0">
      <selection activeCell="C34" sqref="C34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</cols>
  <sheetData>
    <row r="1" spans="1:4">
      <c r="A1" t="s">
        <v>141</v>
      </c>
    </row>
    <row r="2" spans="1:4">
      <c r="B2" t="s">
        <v>1</v>
      </c>
      <c r="C2" s="1">
        <v>120000000</v>
      </c>
    </row>
    <row r="3" spans="1:4">
      <c r="B3" t="s">
        <v>0</v>
      </c>
      <c r="C3" s="1">
        <v>80000000</v>
      </c>
    </row>
    <row r="4" spans="1:4">
      <c r="B4" t="s">
        <v>39</v>
      </c>
      <c r="C4" s="1">
        <v>3000000</v>
      </c>
    </row>
    <row r="5" spans="1:4">
      <c r="B5" t="s">
        <v>121</v>
      </c>
      <c r="C5" s="1">
        <v>64000000</v>
      </c>
      <c r="D5" t="s">
        <v>123</v>
      </c>
    </row>
    <row r="6" spans="1:4">
      <c r="B6" t="s">
        <v>44</v>
      </c>
      <c r="C6" s="1">
        <v>13000000</v>
      </c>
      <c r="D6" t="s">
        <v>124</v>
      </c>
    </row>
    <row r="7" spans="1:4">
      <c r="B7" t="s">
        <v>149</v>
      </c>
      <c r="C7" s="1">
        <v>1500000</v>
      </c>
    </row>
    <row r="8" spans="1:4">
      <c r="B8" t="s">
        <v>150</v>
      </c>
      <c r="C8" s="1">
        <v>1400000</v>
      </c>
    </row>
    <row r="9" spans="1:4">
      <c r="B9" t="s">
        <v>152</v>
      </c>
      <c r="C9" s="1">
        <v>51280</v>
      </c>
    </row>
    <row r="10" spans="1:4">
      <c r="B10" t="s">
        <v>151</v>
      </c>
      <c r="C10" s="1">
        <v>4100000</v>
      </c>
      <c r="D10" t="s">
        <v>153</v>
      </c>
    </row>
    <row r="11" spans="1:4">
      <c r="B11" t="s">
        <v>133</v>
      </c>
      <c r="C11" s="1">
        <v>193600</v>
      </c>
    </row>
    <row r="12" spans="1:4">
      <c r="B12" t="s">
        <v>85</v>
      </c>
      <c r="C12" s="1">
        <v>8800000</v>
      </c>
      <c r="D12" t="s">
        <v>143</v>
      </c>
    </row>
    <row r="13" spans="1:4">
      <c r="B13" t="s">
        <v>87</v>
      </c>
      <c r="C13" s="1">
        <v>4000000</v>
      </c>
      <c r="D13" t="s">
        <v>88</v>
      </c>
    </row>
    <row r="14" spans="1:4">
      <c r="B14" t="s">
        <v>147</v>
      </c>
      <c r="C14" s="1">
        <v>195000</v>
      </c>
      <c r="D14" t="s">
        <v>148</v>
      </c>
    </row>
    <row r="15" spans="1:4">
      <c r="B15" t="s">
        <v>156</v>
      </c>
      <c r="C15" s="1">
        <v>90500</v>
      </c>
    </row>
    <row r="16" spans="1:4">
      <c r="B16" t="s">
        <v>165</v>
      </c>
      <c r="C16" s="1">
        <v>200000</v>
      </c>
    </row>
    <row r="17" spans="1:4">
      <c r="B17" t="s">
        <v>166</v>
      </c>
      <c r="C17" s="1">
        <v>200000</v>
      </c>
    </row>
    <row r="18" spans="1:4">
      <c r="B18" t="s">
        <v>167</v>
      </c>
      <c r="C18" s="1">
        <v>3980410</v>
      </c>
    </row>
    <row r="19" spans="1:4">
      <c r="B19" t="s">
        <v>174</v>
      </c>
      <c r="C19" s="1">
        <v>1050000</v>
      </c>
      <c r="D19" t="s">
        <v>175</v>
      </c>
    </row>
    <row r="20" spans="1:4">
      <c r="B20" t="s">
        <v>154</v>
      </c>
      <c r="C20" s="1">
        <f>SUM(C2:C19)</f>
        <v>305760790</v>
      </c>
    </row>
    <row r="21" spans="1:4">
      <c r="A21" t="s">
        <v>142</v>
      </c>
    </row>
    <row r="22" spans="1:4">
      <c r="A22" t="s">
        <v>3</v>
      </c>
      <c r="C22" s="1">
        <v>8700000</v>
      </c>
      <c r="D22" s="17" t="s">
        <v>146</v>
      </c>
    </row>
    <row r="23" spans="1:4">
      <c r="A23" t="s">
        <v>89</v>
      </c>
      <c r="B23" t="s">
        <v>136</v>
      </c>
      <c r="D23" t="s">
        <v>99</v>
      </c>
    </row>
    <row r="24" spans="1:4">
      <c r="B24" t="s">
        <v>137</v>
      </c>
      <c r="D24" t="s">
        <v>173</v>
      </c>
    </row>
    <row r="25" spans="1:4">
      <c r="B25" t="s">
        <v>138</v>
      </c>
      <c r="D25" t="s">
        <v>170</v>
      </c>
    </row>
    <row r="26" spans="1:4">
      <c r="B26" s="19" t="s">
        <v>139</v>
      </c>
      <c r="C26" s="20"/>
      <c r="D26" t="s">
        <v>171</v>
      </c>
    </row>
    <row r="27" spans="1:4">
      <c r="B27" s="19" t="s">
        <v>140</v>
      </c>
      <c r="C27" s="20"/>
      <c r="D27" t="s">
        <v>172</v>
      </c>
    </row>
    <row r="28" spans="1:4">
      <c r="B28" s="19" t="s">
        <v>101</v>
      </c>
      <c r="C28" s="20"/>
      <c r="D28" t="s">
        <v>102</v>
      </c>
    </row>
    <row r="29" spans="1:4">
      <c r="A29" t="s">
        <v>103</v>
      </c>
      <c r="B29" s="18" t="s">
        <v>104</v>
      </c>
      <c r="C29" s="20">
        <v>282150</v>
      </c>
      <c r="D29" t="s">
        <v>162</v>
      </c>
    </row>
    <row r="30" spans="1:4">
      <c r="B30" s="18" t="s">
        <v>106</v>
      </c>
      <c r="C30" s="20">
        <v>66000</v>
      </c>
      <c r="D30" t="s">
        <v>164</v>
      </c>
    </row>
    <row r="31" spans="1:4">
      <c r="B31" s="19" t="s">
        <v>107</v>
      </c>
      <c r="C31" s="20"/>
    </row>
    <row r="32" spans="1:4">
      <c r="B32" s="19" t="s">
        <v>108</v>
      </c>
      <c r="C32" s="20">
        <v>19900</v>
      </c>
      <c r="D32" t="s">
        <v>155</v>
      </c>
    </row>
    <row r="33" spans="2:4">
      <c r="B33" s="19" t="s">
        <v>145</v>
      </c>
      <c r="C33" s="20">
        <v>35000</v>
      </c>
      <c r="D33" t="s">
        <v>144</v>
      </c>
    </row>
    <row r="34" spans="2:4">
      <c r="B34" s="19" t="s">
        <v>115</v>
      </c>
      <c r="C34" s="20">
        <v>100000</v>
      </c>
    </row>
    <row r="35" spans="2:4">
      <c r="B35" s="19" t="s">
        <v>132</v>
      </c>
      <c r="C35" s="20">
        <v>20000</v>
      </c>
    </row>
    <row r="36" spans="2:4">
      <c r="B36" s="19" t="s">
        <v>116</v>
      </c>
      <c r="C36" s="20">
        <v>110000</v>
      </c>
      <c r="D36" t="s">
        <v>117</v>
      </c>
    </row>
    <row r="37" spans="2:4">
      <c r="B37" s="19" t="s">
        <v>113</v>
      </c>
      <c r="C37" s="20">
        <v>0</v>
      </c>
      <c r="D37" t="s">
        <v>114</v>
      </c>
    </row>
    <row r="38" spans="2:4">
      <c r="B38" s="19" t="s">
        <v>118</v>
      </c>
      <c r="C38" s="20">
        <v>1200000</v>
      </c>
      <c r="D38" t="s">
        <v>163</v>
      </c>
    </row>
    <row r="39" spans="2:4">
      <c r="B39" t="s">
        <v>119</v>
      </c>
      <c r="D39" t="s">
        <v>161</v>
      </c>
    </row>
    <row r="40" spans="2:4">
      <c r="B40" t="s">
        <v>120</v>
      </c>
    </row>
    <row r="41" spans="2:4">
      <c r="B41" t="s">
        <v>157</v>
      </c>
      <c r="C41" s="1">
        <v>1000000</v>
      </c>
      <c r="D41" t="s">
        <v>159</v>
      </c>
    </row>
    <row r="42" spans="2:4">
      <c r="B42" t="s">
        <v>158</v>
      </c>
      <c r="C42" s="1">
        <v>2400000</v>
      </c>
      <c r="D42" t="s">
        <v>222</v>
      </c>
    </row>
    <row r="43" spans="2:4">
      <c r="B43" t="s">
        <v>2</v>
      </c>
      <c r="C43" s="1">
        <v>3630000</v>
      </c>
      <c r="D43" t="s">
        <v>160</v>
      </c>
    </row>
    <row r="44" spans="2:4">
      <c r="B44" t="s">
        <v>168</v>
      </c>
      <c r="C44" s="1">
        <v>294790</v>
      </c>
      <c r="D44" t="s">
        <v>221</v>
      </c>
    </row>
    <row r="45" spans="2:4">
      <c r="B45" t="s">
        <v>169</v>
      </c>
      <c r="C45" s="1">
        <v>514000</v>
      </c>
    </row>
    <row r="47" spans="2:4">
      <c r="B47">
        <f>4500*0.17</f>
        <v>765</v>
      </c>
      <c r="C47" s="1">
        <v>210</v>
      </c>
    </row>
    <row r="48" spans="2:4">
      <c r="B48">
        <f>5000*0.17</f>
        <v>850.00000000000011</v>
      </c>
      <c r="C48" s="1">
        <v>200</v>
      </c>
    </row>
    <row r="49" spans="2:3">
      <c r="B49">
        <f>5500*0.17</f>
        <v>935.00000000000011</v>
      </c>
      <c r="C49" s="1">
        <v>160</v>
      </c>
    </row>
    <row r="50" spans="2:3">
      <c r="C50" s="1">
        <v>200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T28"/>
  <sheetViews>
    <sheetView tabSelected="1" workbookViewId="0">
      <selection activeCell="C24" sqref="C24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</cols>
  <sheetData>
    <row r="1" spans="1:46">
      <c r="A1" t="s">
        <v>246</v>
      </c>
      <c r="C1" s="1">
        <v>52459000</v>
      </c>
      <c r="D1" s="14">
        <f>C1-C22</f>
        <v>16522459</v>
      </c>
    </row>
    <row r="2" spans="1:46">
      <c r="A2" t="s">
        <v>142</v>
      </c>
      <c r="C2" s="7">
        <f>C3/C1</f>
        <v>0.14678129586915495</v>
      </c>
    </row>
    <row r="3" spans="1:46">
      <c r="A3" t="s">
        <v>3</v>
      </c>
      <c r="C3" s="1">
        <v>7700000</v>
      </c>
      <c r="D3" s="17" t="s">
        <v>130</v>
      </c>
      <c r="AT3">
        <v>1</v>
      </c>
    </row>
    <row r="4" spans="1:46">
      <c r="A4" t="s">
        <v>89</v>
      </c>
      <c r="B4" t="s">
        <v>242</v>
      </c>
      <c r="C4" s="1">
        <v>13534129</v>
      </c>
      <c r="D4" t="s">
        <v>99</v>
      </c>
    </row>
    <row r="5" spans="1:46">
      <c r="B5" t="s">
        <v>243</v>
      </c>
      <c r="C5" s="1">
        <v>2833359</v>
      </c>
      <c r="D5" t="s">
        <v>173</v>
      </c>
    </row>
    <row r="6" spans="1:46">
      <c r="B6" t="s">
        <v>244</v>
      </c>
      <c r="C6" s="26">
        <v>3000000</v>
      </c>
    </row>
    <row r="7" spans="1:46">
      <c r="B7" t="s">
        <v>245</v>
      </c>
      <c r="C7" s="1">
        <v>3205780</v>
      </c>
      <c r="D7" t="s">
        <v>170</v>
      </c>
    </row>
    <row r="8" spans="1:46">
      <c r="B8" s="19" t="s">
        <v>139</v>
      </c>
      <c r="C8" s="20"/>
      <c r="D8" t="s">
        <v>171</v>
      </c>
    </row>
    <row r="9" spans="1:46">
      <c r="B9" s="19" t="s">
        <v>140</v>
      </c>
      <c r="C9" s="20">
        <v>364000</v>
      </c>
      <c r="D9" t="s">
        <v>172</v>
      </c>
    </row>
    <row r="10" spans="1:46">
      <c r="A10" t="s">
        <v>103</v>
      </c>
      <c r="B10" s="18" t="s">
        <v>104</v>
      </c>
      <c r="C10" s="20">
        <v>282150</v>
      </c>
      <c r="D10" t="s">
        <v>162</v>
      </c>
    </row>
    <row r="11" spans="1:46">
      <c r="B11" s="18" t="s">
        <v>106</v>
      </c>
      <c r="C11" s="20">
        <v>66000</v>
      </c>
      <c r="D11" t="s">
        <v>164</v>
      </c>
    </row>
    <row r="12" spans="1:46">
      <c r="B12" s="19" t="s">
        <v>108</v>
      </c>
      <c r="C12" s="20">
        <v>19900</v>
      </c>
      <c r="D12" t="s">
        <v>155</v>
      </c>
    </row>
    <row r="13" spans="1:46">
      <c r="B13" s="19" t="s">
        <v>145</v>
      </c>
      <c r="C13" s="20">
        <v>35000</v>
      </c>
      <c r="D13" t="s">
        <v>144</v>
      </c>
    </row>
    <row r="14" spans="1:46">
      <c r="B14" s="19" t="s">
        <v>115</v>
      </c>
      <c r="C14" s="20">
        <v>100000</v>
      </c>
    </row>
    <row r="15" spans="1:46">
      <c r="B15" s="19" t="s">
        <v>132</v>
      </c>
      <c r="C15" s="20">
        <v>0</v>
      </c>
    </row>
    <row r="16" spans="1:46">
      <c r="B16" s="19" t="s">
        <v>116</v>
      </c>
      <c r="C16" s="20">
        <v>88000</v>
      </c>
      <c r="D16" t="s">
        <v>117</v>
      </c>
    </row>
    <row r="17" spans="2:4">
      <c r="B17" s="19" t="s">
        <v>118</v>
      </c>
      <c r="C17" s="20">
        <v>241030</v>
      </c>
      <c r="D17" t="s">
        <v>163</v>
      </c>
    </row>
    <row r="18" spans="2:4">
      <c r="B18" t="s">
        <v>119</v>
      </c>
      <c r="C18" s="1">
        <v>242403</v>
      </c>
      <c r="D18" t="s">
        <v>161</v>
      </c>
    </row>
    <row r="19" spans="2:4">
      <c r="B19" t="s">
        <v>120</v>
      </c>
      <c r="C19" s="26">
        <v>300000</v>
      </c>
    </row>
    <row r="20" spans="2:4">
      <c r="B20" t="s">
        <v>2</v>
      </c>
      <c r="C20" s="1">
        <v>3630000</v>
      </c>
      <c r="D20" t="s">
        <v>160</v>
      </c>
    </row>
    <row r="21" spans="2:4">
      <c r="B21" t="s">
        <v>168</v>
      </c>
      <c r="C21" s="1">
        <v>294790</v>
      </c>
      <c r="D21" t="s">
        <v>221</v>
      </c>
    </row>
    <row r="22" spans="2:4">
      <c r="B22" t="s">
        <v>247</v>
      </c>
      <c r="C22" s="1">
        <f>SUM(C3:C21)</f>
        <v>35936541</v>
      </c>
    </row>
    <row r="23" spans="2:4">
      <c r="B23" t="s">
        <v>80</v>
      </c>
      <c r="C23" s="1">
        <v>1000000</v>
      </c>
      <c r="D23" t="s">
        <v>159</v>
      </c>
    </row>
    <row r="24" spans="2:4">
      <c r="B24" t="s">
        <v>158</v>
      </c>
      <c r="C24" s="1">
        <v>2351043</v>
      </c>
      <c r="D24" t="s">
        <v>222</v>
      </c>
    </row>
    <row r="28" spans="2:4">
      <c r="C28" s="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A43" sqref="A43"/>
    </sheetView>
  </sheetViews>
  <sheetFormatPr defaultRowHeight="16.5"/>
  <cols>
    <col min="1" max="1" width="15" customWidth="1"/>
    <col min="4" max="4" width="7" customWidth="1"/>
    <col min="5" max="5" width="13.625" customWidth="1"/>
    <col min="8" max="8" width="7.125" customWidth="1"/>
  </cols>
  <sheetData>
    <row r="1" spans="1:8" ht="18" customHeight="1">
      <c r="A1" s="21" t="s">
        <v>4</v>
      </c>
      <c r="B1" s="21" t="s">
        <v>176</v>
      </c>
      <c r="C1" s="21" t="s">
        <v>177</v>
      </c>
      <c r="D1" s="21" t="s">
        <v>207</v>
      </c>
      <c r="E1" s="21" t="s">
        <v>4</v>
      </c>
      <c r="F1" s="21" t="s">
        <v>176</v>
      </c>
      <c r="G1" s="21" t="s">
        <v>177</v>
      </c>
      <c r="H1" s="21" t="s">
        <v>207</v>
      </c>
    </row>
    <row r="2" spans="1:8" ht="18" customHeight="1">
      <c r="A2" s="21" t="s">
        <v>178</v>
      </c>
      <c r="B2" s="21"/>
      <c r="C2" s="21"/>
      <c r="D2" s="21"/>
      <c r="E2" s="21" t="s">
        <v>178</v>
      </c>
      <c r="F2" s="21"/>
      <c r="G2" s="21"/>
      <c r="H2" s="21"/>
    </row>
    <row r="3" spans="1:8" ht="18" customHeight="1">
      <c r="A3" s="21" t="s">
        <v>179</v>
      </c>
      <c r="B3" s="21"/>
      <c r="C3" s="21"/>
      <c r="D3" s="21"/>
      <c r="E3" s="21" t="s">
        <v>179</v>
      </c>
      <c r="F3" s="21"/>
      <c r="G3" s="21"/>
      <c r="H3" s="21"/>
    </row>
    <row r="4" spans="1:8" ht="18" customHeight="1">
      <c r="A4" s="21" t="s">
        <v>180</v>
      </c>
      <c r="B4" s="21"/>
      <c r="C4" s="21"/>
      <c r="D4" s="21"/>
      <c r="E4" s="21" t="s">
        <v>180</v>
      </c>
      <c r="F4" s="21"/>
      <c r="G4" s="21"/>
      <c r="H4" s="21"/>
    </row>
    <row r="5" spans="1:8" ht="18" customHeight="1">
      <c r="A5" s="21" t="s">
        <v>181</v>
      </c>
      <c r="B5" s="21"/>
      <c r="C5" s="21"/>
      <c r="D5" s="21"/>
      <c r="E5" s="21" t="s">
        <v>181</v>
      </c>
      <c r="F5" s="21"/>
      <c r="G5" s="21"/>
      <c r="H5" s="21"/>
    </row>
    <row r="6" spans="1:8" ht="18" customHeight="1">
      <c r="A6" s="21" t="s">
        <v>182</v>
      </c>
      <c r="B6" s="21"/>
      <c r="C6" s="21"/>
      <c r="D6" s="21"/>
      <c r="E6" s="21" t="s">
        <v>182</v>
      </c>
      <c r="F6" s="21"/>
      <c r="G6" s="21"/>
      <c r="H6" s="21"/>
    </row>
    <row r="7" spans="1:8" ht="18" customHeight="1">
      <c r="A7" s="21" t="s">
        <v>183</v>
      </c>
      <c r="B7" s="21"/>
      <c r="C7" s="21"/>
      <c r="D7" s="21"/>
      <c r="E7" s="21" t="s">
        <v>183</v>
      </c>
      <c r="F7" s="21"/>
      <c r="G7" s="21"/>
      <c r="H7" s="21"/>
    </row>
    <row r="8" spans="1:8" ht="18" customHeight="1">
      <c r="A8" s="21" t="s">
        <v>184</v>
      </c>
      <c r="B8" s="21"/>
      <c r="C8" s="21"/>
      <c r="D8" s="21"/>
      <c r="E8" s="21" t="s">
        <v>184</v>
      </c>
      <c r="F8" s="21"/>
      <c r="G8" s="21"/>
      <c r="H8" s="21"/>
    </row>
    <row r="9" spans="1:8" ht="18" customHeight="1">
      <c r="A9" s="21" t="s">
        <v>185</v>
      </c>
      <c r="B9" s="21"/>
      <c r="C9" s="21"/>
      <c r="D9" s="21"/>
      <c r="E9" s="21" t="s">
        <v>185</v>
      </c>
      <c r="F9" s="21"/>
      <c r="G9" s="21"/>
      <c r="H9" s="21"/>
    </row>
    <row r="10" spans="1:8" ht="18" customHeight="1">
      <c r="A10" s="21" t="s">
        <v>186</v>
      </c>
      <c r="B10" s="21"/>
      <c r="C10" s="21"/>
      <c r="D10" s="21"/>
      <c r="E10" s="21" t="s">
        <v>186</v>
      </c>
      <c r="F10" s="21"/>
      <c r="G10" s="21"/>
      <c r="H10" s="21"/>
    </row>
    <row r="11" spans="1:8" ht="18" customHeight="1">
      <c r="A11" s="21" t="s">
        <v>187</v>
      </c>
      <c r="B11" s="21"/>
      <c r="C11" s="21"/>
      <c r="D11" s="21"/>
      <c r="E11" s="21" t="s">
        <v>187</v>
      </c>
      <c r="F11" s="21"/>
      <c r="G11" s="21"/>
      <c r="H11" s="21"/>
    </row>
    <row r="12" spans="1:8" ht="18" customHeight="1">
      <c r="A12" s="21" t="s">
        <v>238</v>
      </c>
      <c r="B12" s="21"/>
      <c r="C12" s="21"/>
      <c r="D12" s="21"/>
      <c r="E12" s="21" t="s">
        <v>238</v>
      </c>
      <c r="F12" s="21"/>
      <c r="G12" s="21"/>
      <c r="H12" s="21"/>
    </row>
    <row r="13" spans="1:8" ht="18" customHeight="1">
      <c r="A13" s="21" t="s">
        <v>239</v>
      </c>
      <c r="B13" s="21"/>
      <c r="C13" s="21"/>
      <c r="D13" s="21"/>
      <c r="E13" s="21" t="s">
        <v>239</v>
      </c>
      <c r="F13" s="21"/>
      <c r="G13" s="21"/>
      <c r="H13" s="21"/>
    </row>
    <row r="14" spans="1:8" ht="18" customHeight="1">
      <c r="A14" s="21" t="s">
        <v>4</v>
      </c>
      <c r="B14" s="21" t="s">
        <v>176</v>
      </c>
      <c r="C14" s="21" t="s">
        <v>177</v>
      </c>
      <c r="D14" s="21" t="s">
        <v>207</v>
      </c>
      <c r="E14" s="21" t="s">
        <v>4</v>
      </c>
      <c r="F14" s="21" t="s">
        <v>176</v>
      </c>
      <c r="G14" s="21" t="s">
        <v>177</v>
      </c>
      <c r="H14" s="21" t="s">
        <v>207</v>
      </c>
    </row>
    <row r="15" spans="1:8" ht="18" customHeight="1">
      <c r="A15" s="21" t="s">
        <v>178</v>
      </c>
      <c r="B15" s="21"/>
      <c r="C15" s="21"/>
      <c r="D15" s="21"/>
      <c r="E15" s="21" t="s">
        <v>178</v>
      </c>
      <c r="F15" s="21"/>
      <c r="G15" s="21"/>
      <c r="H15" s="21"/>
    </row>
    <row r="16" spans="1:8" ht="18" customHeight="1">
      <c r="A16" s="21" t="s">
        <v>179</v>
      </c>
      <c r="B16" s="21"/>
      <c r="C16" s="21"/>
      <c r="D16" s="21"/>
      <c r="E16" s="21" t="s">
        <v>179</v>
      </c>
      <c r="F16" s="21"/>
      <c r="G16" s="21"/>
      <c r="H16" s="21"/>
    </row>
    <row r="17" spans="1:8" ht="18" customHeight="1">
      <c r="A17" s="21" t="s">
        <v>180</v>
      </c>
      <c r="B17" s="21"/>
      <c r="C17" s="21"/>
      <c r="D17" s="21"/>
      <c r="E17" s="21" t="s">
        <v>180</v>
      </c>
      <c r="F17" s="21"/>
      <c r="G17" s="21"/>
      <c r="H17" s="21"/>
    </row>
    <row r="18" spans="1:8" ht="18" customHeight="1">
      <c r="A18" s="21" t="s">
        <v>181</v>
      </c>
      <c r="B18" s="21"/>
      <c r="C18" s="21"/>
      <c r="D18" s="21"/>
      <c r="E18" s="21" t="s">
        <v>181</v>
      </c>
      <c r="F18" s="21"/>
      <c r="G18" s="21"/>
      <c r="H18" s="21"/>
    </row>
    <row r="19" spans="1:8" ht="18" customHeight="1">
      <c r="A19" s="21" t="s">
        <v>182</v>
      </c>
      <c r="B19" s="21"/>
      <c r="C19" s="21"/>
      <c r="D19" s="21"/>
      <c r="E19" s="21" t="s">
        <v>182</v>
      </c>
      <c r="F19" s="21"/>
      <c r="G19" s="21"/>
      <c r="H19" s="21"/>
    </row>
    <row r="20" spans="1:8" ht="18" customHeight="1">
      <c r="A20" s="21" t="s">
        <v>183</v>
      </c>
      <c r="B20" s="21"/>
      <c r="C20" s="21"/>
      <c r="D20" s="21"/>
      <c r="E20" s="21" t="s">
        <v>183</v>
      </c>
      <c r="F20" s="21"/>
      <c r="G20" s="21"/>
      <c r="H20" s="21"/>
    </row>
    <row r="21" spans="1:8" ht="18" customHeight="1">
      <c r="A21" s="21" t="s">
        <v>184</v>
      </c>
      <c r="B21" s="21"/>
      <c r="C21" s="21"/>
      <c r="D21" s="21"/>
      <c r="E21" s="21" t="s">
        <v>184</v>
      </c>
      <c r="F21" s="21"/>
      <c r="G21" s="21"/>
      <c r="H21" s="21"/>
    </row>
    <row r="22" spans="1:8" ht="18" customHeight="1">
      <c r="A22" s="21" t="s">
        <v>185</v>
      </c>
      <c r="B22" s="21"/>
      <c r="C22" s="21"/>
      <c r="D22" s="21"/>
      <c r="E22" s="21" t="s">
        <v>185</v>
      </c>
      <c r="F22" s="21"/>
      <c r="G22" s="21"/>
      <c r="H22" s="21"/>
    </row>
    <row r="23" spans="1:8" ht="18" customHeight="1">
      <c r="A23" s="21" t="s">
        <v>186</v>
      </c>
      <c r="B23" s="21"/>
      <c r="C23" s="21"/>
      <c r="D23" s="21"/>
      <c r="E23" s="21" t="s">
        <v>186</v>
      </c>
      <c r="F23" s="21"/>
      <c r="G23" s="21"/>
      <c r="H23" s="21"/>
    </row>
    <row r="24" spans="1:8" ht="18" customHeight="1">
      <c r="A24" s="21" t="s">
        <v>187</v>
      </c>
      <c r="B24" s="21"/>
      <c r="C24" s="21"/>
      <c r="D24" s="21"/>
      <c r="E24" s="21" t="s">
        <v>187</v>
      </c>
      <c r="F24" s="21"/>
      <c r="G24" s="21"/>
      <c r="H24" s="21"/>
    </row>
    <row r="25" spans="1:8" ht="18" customHeight="1">
      <c r="A25" s="21" t="s">
        <v>238</v>
      </c>
      <c r="B25" s="21"/>
      <c r="C25" s="21"/>
      <c r="D25" s="21"/>
      <c r="E25" s="21" t="s">
        <v>238</v>
      </c>
      <c r="F25" s="21"/>
      <c r="G25" s="21"/>
      <c r="H25" s="21"/>
    </row>
    <row r="26" spans="1:8" ht="18" customHeight="1">
      <c r="A26" s="21" t="s">
        <v>239</v>
      </c>
      <c r="B26" s="21"/>
      <c r="C26" s="21"/>
      <c r="D26" s="21"/>
      <c r="E26" s="21" t="s">
        <v>239</v>
      </c>
      <c r="F26" s="21"/>
      <c r="G26" s="21"/>
      <c r="H26" s="21"/>
    </row>
    <row r="27" spans="1:8" ht="18" customHeight="1">
      <c r="A27" s="21" t="s">
        <v>4</v>
      </c>
      <c r="B27" s="21" t="s">
        <v>176</v>
      </c>
      <c r="C27" s="21" t="s">
        <v>177</v>
      </c>
      <c r="D27" s="21" t="s">
        <v>207</v>
      </c>
      <c r="E27" s="21" t="s">
        <v>4</v>
      </c>
      <c r="F27" s="21" t="s">
        <v>176</v>
      </c>
      <c r="G27" s="21" t="s">
        <v>177</v>
      </c>
      <c r="H27" s="21" t="s">
        <v>207</v>
      </c>
    </row>
    <row r="28" spans="1:8" ht="18" customHeight="1">
      <c r="A28" s="21" t="s">
        <v>178</v>
      </c>
      <c r="B28" s="21"/>
      <c r="C28" s="21"/>
      <c r="D28" s="21"/>
      <c r="E28" s="21" t="s">
        <v>178</v>
      </c>
      <c r="F28" s="21"/>
      <c r="G28" s="21"/>
      <c r="H28" s="21"/>
    </row>
    <row r="29" spans="1:8" ht="18" customHeight="1">
      <c r="A29" s="21" t="s">
        <v>179</v>
      </c>
      <c r="B29" s="21"/>
      <c r="C29" s="21"/>
      <c r="D29" s="21"/>
      <c r="E29" s="21" t="s">
        <v>179</v>
      </c>
      <c r="F29" s="21"/>
      <c r="G29" s="21"/>
      <c r="H29" s="21"/>
    </row>
    <row r="30" spans="1:8" ht="18" customHeight="1">
      <c r="A30" s="21" t="s">
        <v>180</v>
      </c>
      <c r="B30" s="21"/>
      <c r="C30" s="21"/>
      <c r="D30" s="21"/>
      <c r="E30" s="21" t="s">
        <v>180</v>
      </c>
      <c r="F30" s="21"/>
      <c r="G30" s="21"/>
      <c r="H30" s="21"/>
    </row>
    <row r="31" spans="1:8" ht="18" customHeight="1">
      <c r="A31" s="21" t="s">
        <v>181</v>
      </c>
      <c r="B31" s="21"/>
      <c r="C31" s="21"/>
      <c r="D31" s="21"/>
      <c r="E31" s="21" t="s">
        <v>181</v>
      </c>
      <c r="F31" s="21"/>
      <c r="G31" s="21"/>
      <c r="H31" s="21"/>
    </row>
    <row r="32" spans="1:8" ht="18" customHeight="1">
      <c r="A32" s="21" t="s">
        <v>182</v>
      </c>
      <c r="B32" s="21"/>
      <c r="C32" s="21"/>
      <c r="D32" s="21"/>
      <c r="E32" s="21" t="s">
        <v>182</v>
      </c>
      <c r="F32" s="21"/>
      <c r="G32" s="21"/>
      <c r="H32" s="21"/>
    </row>
    <row r="33" spans="1:8" ht="18" customHeight="1">
      <c r="A33" s="21" t="s">
        <v>183</v>
      </c>
      <c r="B33" s="21"/>
      <c r="C33" s="21"/>
      <c r="D33" s="21"/>
      <c r="E33" s="21" t="s">
        <v>183</v>
      </c>
      <c r="F33" s="21"/>
      <c r="G33" s="21"/>
      <c r="H33" s="21"/>
    </row>
    <row r="34" spans="1:8" ht="18" customHeight="1">
      <c r="A34" s="21" t="s">
        <v>184</v>
      </c>
      <c r="B34" s="21"/>
      <c r="C34" s="21"/>
      <c r="D34" s="21"/>
      <c r="E34" s="21" t="s">
        <v>184</v>
      </c>
      <c r="F34" s="21"/>
      <c r="G34" s="21"/>
      <c r="H34" s="21"/>
    </row>
    <row r="35" spans="1:8" ht="18" customHeight="1">
      <c r="A35" s="21" t="s">
        <v>185</v>
      </c>
      <c r="B35" s="21"/>
      <c r="C35" s="21"/>
      <c r="D35" s="21"/>
      <c r="E35" s="21" t="s">
        <v>185</v>
      </c>
      <c r="F35" s="21"/>
      <c r="G35" s="21"/>
      <c r="H35" s="21"/>
    </row>
    <row r="36" spans="1:8" ht="18" customHeight="1">
      <c r="A36" s="21" t="s">
        <v>186</v>
      </c>
      <c r="B36" s="21"/>
      <c r="C36" s="21"/>
      <c r="D36" s="21"/>
      <c r="E36" s="21" t="s">
        <v>186</v>
      </c>
      <c r="F36" s="21"/>
      <c r="G36" s="21"/>
      <c r="H36" s="21"/>
    </row>
    <row r="37" spans="1:8" ht="18" customHeight="1">
      <c r="A37" s="21" t="s">
        <v>187</v>
      </c>
      <c r="B37" s="21"/>
      <c r="C37" s="21"/>
      <c r="D37" s="21"/>
      <c r="E37" s="21" t="s">
        <v>187</v>
      </c>
      <c r="F37" s="21"/>
      <c r="G37" s="21"/>
      <c r="H37" s="21"/>
    </row>
    <row r="38" spans="1:8" ht="18" customHeight="1">
      <c r="A38" s="21" t="s">
        <v>238</v>
      </c>
      <c r="B38" s="21"/>
      <c r="C38" s="21"/>
      <c r="D38" s="21"/>
      <c r="E38" s="21" t="s">
        <v>238</v>
      </c>
      <c r="F38" s="21"/>
      <c r="G38" s="21"/>
      <c r="H38" s="21"/>
    </row>
    <row r="39" spans="1:8" ht="18" customHeight="1">
      <c r="A39" s="21" t="s">
        <v>239</v>
      </c>
      <c r="B39" s="21"/>
      <c r="C39" s="21"/>
      <c r="D39" s="21"/>
      <c r="E39" s="21" t="s">
        <v>239</v>
      </c>
      <c r="F39" s="21"/>
      <c r="G39" s="21"/>
      <c r="H39" s="2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6"/>
  <sheetViews>
    <sheetView topLeftCell="A22" workbookViewId="0">
      <selection activeCell="M8" sqref="M8"/>
    </sheetView>
  </sheetViews>
  <sheetFormatPr defaultRowHeight="16.5"/>
  <cols>
    <col min="1" max="1" width="11" style="23" bestFit="1" customWidth="1"/>
    <col min="2" max="2" width="8.375" style="23" bestFit="1" customWidth="1"/>
    <col min="3" max="6" width="5" style="23" customWidth="1"/>
    <col min="7" max="7" width="10.25" style="23" customWidth="1"/>
    <col min="8" max="8" width="9" style="23"/>
    <col min="9" max="12" width="5.5" style="23" customWidth="1"/>
    <col min="13" max="16384" width="9" style="23"/>
  </cols>
  <sheetData>
    <row r="1" spans="1:12" ht="12.75" customHeight="1">
      <c r="A1" s="22" t="s">
        <v>4</v>
      </c>
      <c r="B1" s="22" t="s">
        <v>223</v>
      </c>
      <c r="C1" s="22" t="s">
        <v>176</v>
      </c>
      <c r="D1" s="22" t="s">
        <v>177</v>
      </c>
      <c r="E1" s="22" t="s">
        <v>207</v>
      </c>
      <c r="F1" s="22" t="s">
        <v>240</v>
      </c>
      <c r="G1" s="22" t="s">
        <v>4</v>
      </c>
      <c r="H1" s="22" t="s">
        <v>223</v>
      </c>
      <c r="I1" s="22" t="s">
        <v>176</v>
      </c>
      <c r="J1" s="22" t="s">
        <v>177</v>
      </c>
      <c r="K1" s="22" t="s">
        <v>207</v>
      </c>
      <c r="L1" s="22" t="s">
        <v>240</v>
      </c>
    </row>
    <row r="2" spans="1:12" ht="12.75" customHeight="1">
      <c r="A2" s="22" t="s">
        <v>208</v>
      </c>
      <c r="B2" s="24">
        <v>9960</v>
      </c>
      <c r="C2" s="24"/>
      <c r="D2" s="24"/>
      <c r="E2" s="24"/>
      <c r="F2" s="22"/>
      <c r="G2" s="22" t="s">
        <v>208</v>
      </c>
      <c r="H2" s="24">
        <v>9960</v>
      </c>
      <c r="I2" s="24"/>
      <c r="J2" s="24"/>
      <c r="K2" s="24"/>
      <c r="L2" s="22"/>
    </row>
    <row r="3" spans="1:12" ht="12.75" customHeight="1">
      <c r="A3" s="22" t="s">
        <v>209</v>
      </c>
      <c r="B3" s="24">
        <v>43400</v>
      </c>
      <c r="C3" s="24"/>
      <c r="D3" s="24"/>
      <c r="E3" s="24"/>
      <c r="F3" s="22"/>
      <c r="G3" s="22" t="s">
        <v>209</v>
      </c>
      <c r="H3" s="24">
        <v>43400</v>
      </c>
      <c r="I3" s="24"/>
      <c r="J3" s="24"/>
      <c r="K3" s="24"/>
      <c r="L3" s="22"/>
    </row>
    <row r="4" spans="1:12" ht="12.75" customHeight="1">
      <c r="A4" s="22" t="s">
        <v>210</v>
      </c>
      <c r="B4" s="24">
        <v>4960</v>
      </c>
      <c r="C4" s="24"/>
      <c r="D4" s="24"/>
      <c r="E4" s="24"/>
      <c r="F4" s="22">
        <v>2</v>
      </c>
      <c r="G4" s="22" t="s">
        <v>210</v>
      </c>
      <c r="H4" s="24">
        <v>4960</v>
      </c>
      <c r="I4" s="24"/>
      <c r="J4" s="24"/>
      <c r="K4" s="24"/>
      <c r="L4" s="22">
        <v>2</v>
      </c>
    </row>
    <row r="5" spans="1:12" ht="12.75" customHeight="1">
      <c r="A5" s="22" t="s">
        <v>211</v>
      </c>
      <c r="B5" s="24">
        <v>23305</v>
      </c>
      <c r="C5" s="24"/>
      <c r="D5" s="24"/>
      <c r="E5" s="24"/>
      <c r="F5" s="22"/>
      <c r="G5" s="22" t="s">
        <v>211</v>
      </c>
      <c r="H5" s="24">
        <v>23305</v>
      </c>
      <c r="I5" s="24"/>
      <c r="J5" s="24"/>
      <c r="K5" s="24"/>
      <c r="L5" s="22"/>
    </row>
    <row r="6" spans="1:12" ht="12.75" customHeight="1">
      <c r="A6" s="22" t="s">
        <v>212</v>
      </c>
      <c r="B6" s="24">
        <v>4900</v>
      </c>
      <c r="C6" s="24"/>
      <c r="D6" s="24"/>
      <c r="E6" s="24"/>
      <c r="F6" s="22">
        <v>2</v>
      </c>
      <c r="G6" s="22" t="s">
        <v>212</v>
      </c>
      <c r="H6" s="24">
        <v>4900</v>
      </c>
      <c r="I6" s="24"/>
      <c r="J6" s="24"/>
      <c r="K6" s="24"/>
      <c r="L6" s="22">
        <v>2</v>
      </c>
    </row>
    <row r="7" spans="1:12" ht="12.75" customHeight="1">
      <c r="A7" s="22" t="s">
        <v>213</v>
      </c>
      <c r="B7" s="24">
        <v>4700</v>
      </c>
      <c r="C7" s="24"/>
      <c r="D7" s="24"/>
      <c r="E7" s="24"/>
      <c r="F7" s="22">
        <v>6</v>
      </c>
      <c r="G7" s="22" t="s">
        <v>213</v>
      </c>
      <c r="H7" s="24">
        <v>4700</v>
      </c>
      <c r="I7" s="24"/>
      <c r="J7" s="24"/>
      <c r="K7" s="24"/>
      <c r="L7" s="22">
        <v>6</v>
      </c>
    </row>
    <row r="8" spans="1:12" ht="12.75" customHeight="1">
      <c r="A8" s="22" t="s">
        <v>214</v>
      </c>
      <c r="B8" s="24">
        <v>7800</v>
      </c>
      <c r="C8" s="24"/>
      <c r="D8" s="24"/>
      <c r="E8" s="24"/>
      <c r="F8" s="22"/>
      <c r="G8" s="22" t="s">
        <v>214</v>
      </c>
      <c r="H8" s="24">
        <v>7800</v>
      </c>
      <c r="I8" s="24"/>
      <c r="J8" s="24"/>
      <c r="K8" s="24"/>
      <c r="L8" s="22"/>
    </row>
    <row r="9" spans="1:12" ht="12.75" customHeight="1">
      <c r="A9" s="22" t="s">
        <v>215</v>
      </c>
      <c r="B9" s="24">
        <v>4800</v>
      </c>
      <c r="C9" s="24"/>
      <c r="D9" s="24"/>
      <c r="E9" s="24"/>
      <c r="F9" s="22"/>
      <c r="G9" s="22" t="s">
        <v>215</v>
      </c>
      <c r="H9" s="24">
        <v>4800</v>
      </c>
      <c r="I9" s="24"/>
      <c r="J9" s="24"/>
      <c r="K9" s="24"/>
      <c r="L9" s="22"/>
    </row>
    <row r="10" spans="1:12" ht="12.75" customHeight="1">
      <c r="A10" s="22" t="s">
        <v>216</v>
      </c>
      <c r="B10" s="24">
        <v>9400</v>
      </c>
      <c r="C10" s="24"/>
      <c r="D10" s="24"/>
      <c r="E10" s="24"/>
      <c r="F10" s="22"/>
      <c r="G10" s="22" t="s">
        <v>216</v>
      </c>
      <c r="H10" s="24">
        <v>9400</v>
      </c>
      <c r="I10" s="24"/>
      <c r="J10" s="24"/>
      <c r="K10" s="24"/>
      <c r="L10" s="22"/>
    </row>
    <row r="11" spans="1:12" ht="12.75" customHeight="1">
      <c r="A11" s="22" t="s">
        <v>217</v>
      </c>
      <c r="B11" s="24">
        <v>12850</v>
      </c>
      <c r="C11" s="24"/>
      <c r="D11" s="24"/>
      <c r="E11" s="24"/>
      <c r="F11" s="22"/>
      <c r="G11" s="22" t="s">
        <v>217</v>
      </c>
      <c r="H11" s="24">
        <v>12850</v>
      </c>
      <c r="I11" s="24"/>
      <c r="J11" s="24"/>
      <c r="K11" s="24"/>
      <c r="L11" s="22"/>
    </row>
    <row r="12" spans="1:12" ht="12.75" customHeight="1">
      <c r="A12" s="22" t="s">
        <v>218</v>
      </c>
      <c r="B12" s="24">
        <v>2750</v>
      </c>
      <c r="C12" s="24"/>
      <c r="D12" s="24"/>
      <c r="E12" s="24"/>
      <c r="F12" s="22"/>
      <c r="G12" s="22" t="s">
        <v>218</v>
      </c>
      <c r="H12" s="24">
        <v>2750</v>
      </c>
      <c r="I12" s="24"/>
      <c r="J12" s="24"/>
      <c r="K12" s="24"/>
      <c r="L12" s="22"/>
    </row>
    <row r="13" spans="1:12" ht="12.75" customHeight="1">
      <c r="A13" s="22" t="s">
        <v>219</v>
      </c>
      <c r="B13" s="24">
        <v>28780</v>
      </c>
      <c r="C13" s="24"/>
      <c r="D13" s="24"/>
      <c r="E13" s="24"/>
      <c r="F13" s="22">
        <v>1</v>
      </c>
      <c r="G13" s="22" t="s">
        <v>219</v>
      </c>
      <c r="H13" s="24">
        <v>28780</v>
      </c>
      <c r="I13" s="24"/>
      <c r="J13" s="24"/>
      <c r="K13" s="24"/>
      <c r="L13" s="22">
        <v>1</v>
      </c>
    </row>
    <row r="14" spans="1:12" ht="12.75" customHeight="1">
      <c r="A14" s="22" t="s">
        <v>220</v>
      </c>
      <c r="B14" s="24">
        <v>26307</v>
      </c>
      <c r="C14" s="24"/>
      <c r="D14" s="24"/>
      <c r="E14" s="24"/>
      <c r="F14" s="22"/>
      <c r="G14" s="22" t="s">
        <v>220</v>
      </c>
      <c r="H14" s="24">
        <v>26307</v>
      </c>
      <c r="I14" s="24"/>
      <c r="J14" s="24"/>
      <c r="K14" s="24"/>
      <c r="L14" s="22"/>
    </row>
    <row r="15" spans="1:12" ht="12.75" customHeight="1">
      <c r="A15" s="22" t="s">
        <v>224</v>
      </c>
      <c r="B15" s="22"/>
      <c r="C15" s="22"/>
      <c r="D15" s="22"/>
      <c r="E15" s="22"/>
      <c r="F15" s="22"/>
      <c r="G15" s="22" t="s">
        <v>224</v>
      </c>
      <c r="H15" s="22"/>
      <c r="I15" s="22"/>
      <c r="J15" s="22"/>
      <c r="K15" s="22"/>
      <c r="L15" s="22"/>
    </row>
    <row r="16" spans="1:12" ht="12.75" customHeight="1">
      <c r="A16" s="22" t="s">
        <v>225</v>
      </c>
      <c r="B16" s="22"/>
      <c r="C16" s="22"/>
      <c r="D16" s="22"/>
      <c r="E16" s="22"/>
      <c r="F16" s="22"/>
      <c r="G16" s="22" t="s">
        <v>225</v>
      </c>
      <c r="H16" s="22"/>
      <c r="I16" s="22"/>
      <c r="J16" s="22"/>
      <c r="K16" s="22"/>
      <c r="L16" s="22"/>
    </row>
    <row r="17" spans="1:12" ht="12.75" customHeight="1">
      <c r="A17" s="22" t="s">
        <v>226</v>
      </c>
      <c r="B17" s="22"/>
      <c r="C17" s="22"/>
      <c r="D17" s="22"/>
      <c r="E17" s="22"/>
      <c r="F17" s="22"/>
      <c r="G17" s="22" t="s">
        <v>226</v>
      </c>
      <c r="H17" s="22"/>
      <c r="I17" s="22"/>
      <c r="J17" s="22"/>
      <c r="K17" s="22"/>
      <c r="L17" s="22"/>
    </row>
    <row r="18" spans="1:12" ht="12.75" customHeight="1">
      <c r="A18" s="22" t="s">
        <v>237</v>
      </c>
      <c r="B18" s="22"/>
      <c r="C18" s="22"/>
      <c r="D18" s="22"/>
      <c r="E18" s="22"/>
      <c r="F18" s="22"/>
      <c r="G18" s="22" t="s">
        <v>237</v>
      </c>
      <c r="H18" s="22"/>
      <c r="I18" s="22"/>
      <c r="J18" s="22"/>
      <c r="K18" s="22"/>
      <c r="L18" s="22"/>
    </row>
    <row r="19" spans="1:12" ht="12.75" customHeight="1">
      <c r="A19" s="22" t="s">
        <v>227</v>
      </c>
      <c r="B19" s="22"/>
      <c r="C19" s="22"/>
      <c r="D19" s="22"/>
      <c r="E19" s="22"/>
      <c r="F19" s="22"/>
      <c r="G19" s="22" t="s">
        <v>227</v>
      </c>
      <c r="H19" s="22"/>
      <c r="I19" s="22"/>
      <c r="J19" s="22"/>
      <c r="K19" s="22"/>
      <c r="L19" s="22"/>
    </row>
    <row r="20" spans="1:12" ht="12.75" customHeight="1">
      <c r="A20" s="22" t="s">
        <v>228</v>
      </c>
      <c r="B20" s="22"/>
      <c r="C20" s="22"/>
      <c r="D20" s="22"/>
      <c r="E20" s="22"/>
      <c r="F20" s="22"/>
      <c r="G20" s="22" t="s">
        <v>228</v>
      </c>
      <c r="H20" s="22"/>
      <c r="I20" s="22"/>
      <c r="J20" s="22"/>
      <c r="K20" s="22"/>
      <c r="L20" s="22"/>
    </row>
    <row r="21" spans="1:12" ht="12.75" customHeight="1">
      <c r="A21" s="22" t="s">
        <v>229</v>
      </c>
      <c r="B21" s="22"/>
      <c r="C21" s="22"/>
      <c r="D21" s="22"/>
      <c r="E21" s="22"/>
      <c r="F21" s="22"/>
      <c r="G21" s="22" t="s">
        <v>229</v>
      </c>
      <c r="H21" s="22"/>
      <c r="I21" s="22"/>
      <c r="J21" s="22"/>
      <c r="K21" s="22"/>
      <c r="L21" s="22"/>
    </row>
    <row r="22" spans="1:12" ht="12.75" customHeight="1">
      <c r="A22" s="22" t="s">
        <v>230</v>
      </c>
      <c r="B22" s="22"/>
      <c r="C22" s="22"/>
      <c r="D22" s="22"/>
      <c r="E22" s="22"/>
      <c r="F22" s="22"/>
      <c r="G22" s="22" t="s">
        <v>230</v>
      </c>
      <c r="H22" s="22"/>
      <c r="I22" s="22"/>
      <c r="J22" s="22"/>
      <c r="K22" s="22"/>
      <c r="L22" s="22"/>
    </row>
    <row r="23" spans="1:12" ht="12.75" customHeight="1">
      <c r="A23" s="22" t="s">
        <v>231</v>
      </c>
      <c r="B23" s="22"/>
      <c r="C23" s="22"/>
      <c r="D23" s="22"/>
      <c r="E23" s="22"/>
      <c r="F23" s="22"/>
      <c r="G23" s="22" t="s">
        <v>231</v>
      </c>
      <c r="H23" s="22"/>
      <c r="I23" s="22"/>
      <c r="J23" s="22"/>
      <c r="K23" s="22"/>
      <c r="L23" s="22"/>
    </row>
    <row r="24" spans="1:12" ht="12.75" customHeight="1">
      <c r="A24" s="22" t="s">
        <v>232</v>
      </c>
      <c r="B24" s="22"/>
      <c r="C24" s="22"/>
      <c r="D24" s="22"/>
      <c r="E24" s="22"/>
      <c r="F24" s="22"/>
      <c r="G24" s="22" t="s">
        <v>232</v>
      </c>
      <c r="H24" s="22"/>
      <c r="I24" s="22"/>
      <c r="J24" s="22"/>
      <c r="K24" s="22"/>
      <c r="L24" s="22"/>
    </row>
    <row r="25" spans="1:12" ht="12.75" customHeight="1">
      <c r="A25" s="22" t="s">
        <v>233</v>
      </c>
      <c r="B25" s="22"/>
      <c r="C25" s="22"/>
      <c r="D25" s="22"/>
      <c r="E25" s="22"/>
      <c r="F25" s="22"/>
      <c r="G25" s="22" t="s">
        <v>233</v>
      </c>
      <c r="H25" s="22"/>
      <c r="I25" s="22"/>
      <c r="J25" s="22"/>
      <c r="K25" s="22"/>
      <c r="L25" s="22"/>
    </row>
    <row r="26" spans="1:12" ht="12.75" customHeight="1">
      <c r="A26" s="22" t="s">
        <v>234</v>
      </c>
      <c r="B26" s="22"/>
      <c r="C26" s="22"/>
      <c r="D26" s="22"/>
      <c r="E26" s="22"/>
      <c r="F26" s="22"/>
      <c r="G26" s="22" t="s">
        <v>234</v>
      </c>
      <c r="H26" s="22"/>
      <c r="I26" s="22"/>
      <c r="J26" s="22"/>
      <c r="K26" s="22"/>
      <c r="L26" s="22"/>
    </row>
    <row r="27" spans="1:12" ht="12.75" customHeight="1">
      <c r="A27" s="22" t="s">
        <v>235</v>
      </c>
      <c r="B27" s="22"/>
      <c r="C27" s="22"/>
      <c r="D27" s="22"/>
      <c r="E27" s="22"/>
      <c r="F27" s="22"/>
      <c r="G27" s="22" t="s">
        <v>235</v>
      </c>
      <c r="H27" s="22"/>
      <c r="I27" s="22"/>
      <c r="J27" s="22"/>
      <c r="K27" s="22"/>
      <c r="L27" s="22"/>
    </row>
    <row r="28" spans="1:12" ht="12.75" customHeight="1">
      <c r="A28" s="22" t="s">
        <v>236</v>
      </c>
      <c r="B28" s="22"/>
      <c r="C28" s="22"/>
      <c r="D28" s="22"/>
      <c r="E28" s="22"/>
      <c r="F28" s="22"/>
      <c r="G28" s="22" t="s">
        <v>236</v>
      </c>
      <c r="H28" s="22"/>
      <c r="I28" s="22"/>
      <c r="J28" s="22"/>
      <c r="K28" s="22"/>
      <c r="L28" s="22"/>
    </row>
    <row r="29" spans="1:12" ht="12.75" customHeight="1">
      <c r="A29" s="22" t="s">
        <v>4</v>
      </c>
      <c r="B29" s="22" t="s">
        <v>223</v>
      </c>
      <c r="C29" s="22" t="s">
        <v>176</v>
      </c>
      <c r="D29" s="22" t="s">
        <v>177</v>
      </c>
      <c r="E29" s="22" t="s">
        <v>207</v>
      </c>
      <c r="F29" s="22" t="s">
        <v>240</v>
      </c>
      <c r="G29" s="22" t="s">
        <v>4</v>
      </c>
      <c r="H29" s="22" t="s">
        <v>223</v>
      </c>
      <c r="I29" s="22" t="s">
        <v>176</v>
      </c>
      <c r="J29" s="22" t="s">
        <v>177</v>
      </c>
      <c r="K29" s="22" t="s">
        <v>207</v>
      </c>
      <c r="L29" s="22" t="s">
        <v>240</v>
      </c>
    </row>
    <row r="30" spans="1:12" ht="12.75" customHeight="1">
      <c r="A30" s="22" t="s">
        <v>208</v>
      </c>
      <c r="B30" s="24">
        <v>9960</v>
      </c>
      <c r="C30" s="24"/>
      <c r="D30" s="24"/>
      <c r="E30" s="24"/>
      <c r="F30" s="22"/>
      <c r="G30" s="22" t="s">
        <v>208</v>
      </c>
      <c r="H30" s="24">
        <v>9960</v>
      </c>
      <c r="I30" s="24"/>
      <c r="J30" s="24"/>
      <c r="K30" s="24"/>
      <c r="L30" s="22"/>
    </row>
    <row r="31" spans="1:12" ht="12.75" customHeight="1">
      <c r="A31" s="22" t="s">
        <v>209</v>
      </c>
      <c r="B31" s="24">
        <v>43400</v>
      </c>
      <c r="C31" s="24"/>
      <c r="D31" s="24"/>
      <c r="E31" s="24"/>
      <c r="F31" s="22"/>
      <c r="G31" s="22" t="s">
        <v>209</v>
      </c>
      <c r="H31" s="24">
        <v>43400</v>
      </c>
      <c r="I31" s="24"/>
      <c r="J31" s="24"/>
      <c r="K31" s="24"/>
      <c r="L31" s="22"/>
    </row>
    <row r="32" spans="1:12" ht="12.75" customHeight="1">
      <c r="A32" s="22" t="s">
        <v>210</v>
      </c>
      <c r="B32" s="24">
        <v>4960</v>
      </c>
      <c r="C32" s="24"/>
      <c r="D32" s="24"/>
      <c r="E32" s="24"/>
      <c r="F32" s="22">
        <v>2</v>
      </c>
      <c r="G32" s="22" t="s">
        <v>210</v>
      </c>
      <c r="H32" s="24">
        <v>4960</v>
      </c>
      <c r="I32" s="24"/>
      <c r="J32" s="24"/>
      <c r="K32" s="24"/>
      <c r="L32" s="22">
        <v>2</v>
      </c>
    </row>
    <row r="33" spans="1:12" ht="12.75" customHeight="1">
      <c r="A33" s="22" t="s">
        <v>211</v>
      </c>
      <c r="B33" s="24">
        <v>23305</v>
      </c>
      <c r="C33" s="24"/>
      <c r="D33" s="24"/>
      <c r="E33" s="24"/>
      <c r="F33" s="22"/>
      <c r="G33" s="22" t="s">
        <v>211</v>
      </c>
      <c r="H33" s="24">
        <v>23305</v>
      </c>
      <c r="I33" s="24"/>
      <c r="J33" s="24"/>
      <c r="K33" s="24"/>
      <c r="L33" s="22"/>
    </row>
    <row r="34" spans="1:12" ht="12.75" customHeight="1">
      <c r="A34" s="22" t="s">
        <v>212</v>
      </c>
      <c r="B34" s="24">
        <v>4900</v>
      </c>
      <c r="C34" s="24"/>
      <c r="D34" s="24"/>
      <c r="E34" s="24"/>
      <c r="F34" s="22">
        <v>2</v>
      </c>
      <c r="G34" s="22" t="s">
        <v>212</v>
      </c>
      <c r="H34" s="24">
        <v>4900</v>
      </c>
      <c r="I34" s="24"/>
      <c r="J34" s="24"/>
      <c r="K34" s="24"/>
      <c r="L34" s="22">
        <v>2</v>
      </c>
    </row>
    <row r="35" spans="1:12" ht="12.75" customHeight="1">
      <c r="A35" s="22" t="s">
        <v>213</v>
      </c>
      <c r="B35" s="24">
        <v>4700</v>
      </c>
      <c r="C35" s="24"/>
      <c r="D35" s="24"/>
      <c r="E35" s="24"/>
      <c r="F35" s="22">
        <v>6</v>
      </c>
      <c r="G35" s="22" t="s">
        <v>213</v>
      </c>
      <c r="H35" s="24">
        <v>4700</v>
      </c>
      <c r="I35" s="24"/>
      <c r="J35" s="24"/>
      <c r="K35" s="24"/>
      <c r="L35" s="22">
        <v>6</v>
      </c>
    </row>
    <row r="36" spans="1:12" ht="12.75" customHeight="1">
      <c r="A36" s="22" t="s">
        <v>214</v>
      </c>
      <c r="B36" s="24">
        <v>7800</v>
      </c>
      <c r="C36" s="24"/>
      <c r="D36" s="24"/>
      <c r="E36" s="24"/>
      <c r="F36" s="22"/>
      <c r="G36" s="22" t="s">
        <v>214</v>
      </c>
      <c r="H36" s="24">
        <v>7800</v>
      </c>
      <c r="I36" s="24"/>
      <c r="J36" s="24"/>
      <c r="K36" s="24"/>
      <c r="L36" s="22"/>
    </row>
    <row r="37" spans="1:12" ht="12.75" customHeight="1">
      <c r="A37" s="22" t="s">
        <v>215</v>
      </c>
      <c r="B37" s="24">
        <v>4800</v>
      </c>
      <c r="C37" s="24"/>
      <c r="D37" s="24"/>
      <c r="E37" s="24"/>
      <c r="F37" s="22"/>
      <c r="G37" s="22" t="s">
        <v>215</v>
      </c>
      <c r="H37" s="24">
        <v>4800</v>
      </c>
      <c r="I37" s="24"/>
      <c r="J37" s="24"/>
      <c r="K37" s="24"/>
      <c r="L37" s="22"/>
    </row>
    <row r="38" spans="1:12" ht="12.75" customHeight="1">
      <c r="A38" s="22" t="s">
        <v>216</v>
      </c>
      <c r="B38" s="24">
        <v>9400</v>
      </c>
      <c r="C38" s="24"/>
      <c r="D38" s="24"/>
      <c r="E38" s="24"/>
      <c r="F38" s="22"/>
      <c r="G38" s="22" t="s">
        <v>216</v>
      </c>
      <c r="H38" s="24">
        <v>9400</v>
      </c>
      <c r="I38" s="24"/>
      <c r="J38" s="24"/>
      <c r="K38" s="24"/>
      <c r="L38" s="22"/>
    </row>
    <row r="39" spans="1:12" ht="12.75" customHeight="1">
      <c r="A39" s="22" t="s">
        <v>217</v>
      </c>
      <c r="B39" s="24">
        <v>12850</v>
      </c>
      <c r="C39" s="24"/>
      <c r="D39" s="24"/>
      <c r="E39" s="24"/>
      <c r="F39" s="22"/>
      <c r="G39" s="22" t="s">
        <v>217</v>
      </c>
      <c r="H39" s="24">
        <v>12850</v>
      </c>
      <c r="I39" s="24"/>
      <c r="J39" s="24"/>
      <c r="K39" s="24"/>
      <c r="L39" s="22"/>
    </row>
    <row r="40" spans="1:12" ht="12.75" customHeight="1">
      <c r="A40" s="22" t="s">
        <v>218</v>
      </c>
      <c r="B40" s="24">
        <v>2750</v>
      </c>
      <c r="C40" s="24"/>
      <c r="D40" s="24"/>
      <c r="E40" s="24"/>
      <c r="F40" s="22"/>
      <c r="G40" s="22" t="s">
        <v>218</v>
      </c>
      <c r="H40" s="24">
        <v>2750</v>
      </c>
      <c r="I40" s="24"/>
      <c r="J40" s="24"/>
      <c r="K40" s="24"/>
      <c r="L40" s="22"/>
    </row>
    <row r="41" spans="1:12" ht="12.75" customHeight="1">
      <c r="A41" s="22" t="s">
        <v>219</v>
      </c>
      <c r="B41" s="24">
        <v>28780</v>
      </c>
      <c r="C41" s="24"/>
      <c r="D41" s="24"/>
      <c r="E41" s="24"/>
      <c r="F41" s="22">
        <v>1</v>
      </c>
      <c r="G41" s="22" t="s">
        <v>219</v>
      </c>
      <c r="H41" s="24">
        <v>28780</v>
      </c>
      <c r="I41" s="24"/>
      <c r="J41" s="24"/>
      <c r="K41" s="24"/>
      <c r="L41" s="22">
        <v>1</v>
      </c>
    </row>
    <row r="42" spans="1:12" ht="12.75" customHeight="1">
      <c r="A42" s="22" t="s">
        <v>220</v>
      </c>
      <c r="B42" s="24">
        <v>26307</v>
      </c>
      <c r="C42" s="24"/>
      <c r="D42" s="24"/>
      <c r="E42" s="24"/>
      <c r="F42" s="22"/>
      <c r="G42" s="22" t="s">
        <v>220</v>
      </c>
      <c r="H42" s="24">
        <v>26307</v>
      </c>
      <c r="I42" s="24"/>
      <c r="J42" s="24"/>
      <c r="K42" s="24"/>
      <c r="L42" s="22"/>
    </row>
    <row r="43" spans="1:12" ht="12.75" customHeight="1">
      <c r="A43" s="22" t="s">
        <v>224</v>
      </c>
      <c r="B43" s="22"/>
      <c r="C43" s="22"/>
      <c r="D43" s="22"/>
      <c r="E43" s="22"/>
      <c r="F43" s="22"/>
      <c r="G43" s="22" t="s">
        <v>224</v>
      </c>
      <c r="H43" s="22"/>
      <c r="I43" s="22"/>
      <c r="J43" s="22"/>
      <c r="K43" s="22"/>
      <c r="L43" s="22"/>
    </row>
    <row r="44" spans="1:12" ht="12.75" customHeight="1">
      <c r="A44" s="22" t="s">
        <v>225</v>
      </c>
      <c r="B44" s="22"/>
      <c r="C44" s="22"/>
      <c r="D44" s="22"/>
      <c r="E44" s="22"/>
      <c r="F44" s="22"/>
      <c r="G44" s="22" t="s">
        <v>225</v>
      </c>
      <c r="H44" s="22"/>
      <c r="I44" s="22"/>
      <c r="J44" s="22"/>
      <c r="K44" s="22"/>
      <c r="L44" s="22"/>
    </row>
    <row r="45" spans="1:12" ht="12.75" customHeight="1">
      <c r="A45" s="22" t="s">
        <v>226</v>
      </c>
      <c r="B45" s="22"/>
      <c r="C45" s="22"/>
      <c r="D45" s="22"/>
      <c r="E45" s="22"/>
      <c r="F45" s="22"/>
      <c r="G45" s="22" t="s">
        <v>226</v>
      </c>
      <c r="H45" s="22"/>
      <c r="I45" s="22"/>
      <c r="J45" s="22"/>
      <c r="K45" s="22"/>
      <c r="L45" s="22"/>
    </row>
    <row r="46" spans="1:12" ht="12.75" customHeight="1">
      <c r="A46" s="22" t="s">
        <v>237</v>
      </c>
      <c r="B46" s="22"/>
      <c r="C46" s="22"/>
      <c r="D46" s="22"/>
      <c r="E46" s="22"/>
      <c r="F46" s="22"/>
      <c r="G46" s="22" t="s">
        <v>237</v>
      </c>
      <c r="H46" s="22"/>
      <c r="I46" s="22"/>
      <c r="J46" s="22"/>
      <c r="K46" s="22"/>
      <c r="L46" s="22"/>
    </row>
    <row r="47" spans="1:12" ht="12.75" customHeight="1">
      <c r="A47" s="22" t="s">
        <v>227</v>
      </c>
      <c r="B47" s="22"/>
      <c r="C47" s="22"/>
      <c r="D47" s="22"/>
      <c r="E47" s="22"/>
      <c r="F47" s="22"/>
      <c r="G47" s="22" t="s">
        <v>227</v>
      </c>
      <c r="H47" s="22"/>
      <c r="I47" s="22"/>
      <c r="J47" s="22"/>
      <c r="K47" s="22"/>
      <c r="L47" s="22"/>
    </row>
    <row r="48" spans="1:12" ht="12.75" customHeight="1">
      <c r="A48" s="22" t="s">
        <v>228</v>
      </c>
      <c r="B48" s="22"/>
      <c r="C48" s="22"/>
      <c r="D48" s="22"/>
      <c r="E48" s="22"/>
      <c r="F48" s="22"/>
      <c r="G48" s="22" t="s">
        <v>228</v>
      </c>
      <c r="H48" s="22"/>
      <c r="I48" s="22"/>
      <c r="J48" s="22"/>
      <c r="K48" s="22"/>
      <c r="L48" s="22"/>
    </row>
    <row r="49" spans="1:12" ht="12.75" customHeight="1">
      <c r="A49" s="22" t="s">
        <v>229</v>
      </c>
      <c r="B49" s="22"/>
      <c r="C49" s="22"/>
      <c r="D49" s="22"/>
      <c r="E49" s="22"/>
      <c r="F49" s="22"/>
      <c r="G49" s="22" t="s">
        <v>229</v>
      </c>
      <c r="H49" s="22"/>
      <c r="I49" s="22"/>
      <c r="J49" s="22"/>
      <c r="K49" s="22"/>
      <c r="L49" s="22"/>
    </row>
    <row r="50" spans="1:12" ht="12.75" customHeight="1">
      <c r="A50" s="22" t="s">
        <v>230</v>
      </c>
      <c r="B50" s="22"/>
      <c r="C50" s="22"/>
      <c r="D50" s="22"/>
      <c r="E50" s="22"/>
      <c r="F50" s="22"/>
      <c r="G50" s="22" t="s">
        <v>230</v>
      </c>
      <c r="H50" s="22"/>
      <c r="I50" s="22"/>
      <c r="J50" s="22"/>
      <c r="K50" s="22"/>
      <c r="L50" s="22"/>
    </row>
    <row r="51" spans="1:12" ht="12.75" customHeight="1">
      <c r="A51" s="22" t="s">
        <v>231</v>
      </c>
      <c r="B51" s="22"/>
      <c r="C51" s="22"/>
      <c r="D51" s="22"/>
      <c r="E51" s="22"/>
      <c r="F51" s="22"/>
      <c r="G51" s="22" t="s">
        <v>231</v>
      </c>
      <c r="H51" s="22"/>
      <c r="I51" s="22"/>
      <c r="J51" s="22"/>
      <c r="K51" s="22"/>
      <c r="L51" s="22"/>
    </row>
    <row r="52" spans="1:12" ht="12.75" customHeight="1">
      <c r="A52" s="22" t="s">
        <v>232</v>
      </c>
      <c r="B52" s="22"/>
      <c r="C52" s="22"/>
      <c r="D52" s="22"/>
      <c r="E52" s="22"/>
      <c r="F52" s="22"/>
      <c r="G52" s="22" t="s">
        <v>232</v>
      </c>
      <c r="H52" s="22"/>
      <c r="I52" s="22"/>
      <c r="J52" s="22"/>
      <c r="K52" s="22"/>
      <c r="L52" s="22"/>
    </row>
    <row r="53" spans="1:12" ht="12.75" customHeight="1">
      <c r="A53" s="22" t="s">
        <v>233</v>
      </c>
      <c r="B53" s="22"/>
      <c r="C53" s="22"/>
      <c r="D53" s="22"/>
      <c r="E53" s="22"/>
      <c r="F53" s="22"/>
      <c r="G53" s="22" t="s">
        <v>233</v>
      </c>
      <c r="H53" s="22"/>
      <c r="I53" s="22"/>
      <c r="J53" s="22"/>
      <c r="K53" s="22"/>
      <c r="L53" s="22"/>
    </row>
    <row r="54" spans="1:12" ht="12.75" customHeight="1">
      <c r="A54" s="22" t="s">
        <v>234</v>
      </c>
      <c r="B54" s="22"/>
      <c r="C54" s="22"/>
      <c r="D54" s="22"/>
      <c r="E54" s="22"/>
      <c r="F54" s="22"/>
      <c r="G54" s="22" t="s">
        <v>234</v>
      </c>
      <c r="H54" s="22"/>
      <c r="I54" s="22"/>
      <c r="J54" s="22"/>
      <c r="K54" s="22"/>
      <c r="L54" s="22"/>
    </row>
    <row r="55" spans="1:12" ht="12.75" customHeight="1">
      <c r="A55" s="22" t="s">
        <v>235</v>
      </c>
      <c r="B55" s="22"/>
      <c r="C55" s="22"/>
      <c r="D55" s="22"/>
      <c r="E55" s="22"/>
      <c r="F55" s="22"/>
      <c r="G55" s="22" t="s">
        <v>235</v>
      </c>
      <c r="H55" s="22"/>
      <c r="I55" s="22"/>
      <c r="J55" s="22"/>
      <c r="K55" s="22"/>
      <c r="L55" s="22"/>
    </row>
    <row r="56" spans="1:12" ht="12.75" customHeight="1">
      <c r="A56" s="22" t="s">
        <v>236</v>
      </c>
      <c r="B56" s="22"/>
      <c r="C56" s="22"/>
      <c r="D56" s="22"/>
      <c r="E56" s="22"/>
      <c r="F56" s="22"/>
      <c r="G56" s="22" t="s">
        <v>236</v>
      </c>
      <c r="H56" s="22"/>
      <c r="I56" s="22"/>
      <c r="J56" s="22"/>
      <c r="K56" s="22"/>
      <c r="L56" s="2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L36" sqref="L36"/>
    </sheetView>
  </sheetViews>
  <sheetFormatPr defaultRowHeight="16.5"/>
  <cols>
    <col min="1" max="1" width="14.625" customWidth="1"/>
    <col min="2" max="4" width="8.875" customWidth="1"/>
    <col min="5" max="5" width="12.125" customWidth="1"/>
  </cols>
  <sheetData>
    <row r="1" spans="1:8">
      <c r="A1" s="21" t="s">
        <v>4</v>
      </c>
      <c r="B1" s="21" t="s">
        <v>176</v>
      </c>
      <c r="C1" s="21" t="s">
        <v>177</v>
      </c>
      <c r="D1" s="21" t="s">
        <v>207</v>
      </c>
      <c r="E1" s="21" t="s">
        <v>4</v>
      </c>
      <c r="F1" s="21" t="s">
        <v>176</v>
      </c>
      <c r="G1" s="21" t="s">
        <v>177</v>
      </c>
      <c r="H1" s="21" t="s">
        <v>207</v>
      </c>
    </row>
    <row r="2" spans="1:8">
      <c r="A2" s="21" t="s">
        <v>188</v>
      </c>
      <c r="B2" s="21"/>
      <c r="C2" s="21"/>
      <c r="D2" s="21"/>
      <c r="E2" s="21" t="s">
        <v>188</v>
      </c>
      <c r="F2" s="21"/>
      <c r="G2" s="21"/>
      <c r="H2" s="21"/>
    </row>
    <row r="3" spans="1:8">
      <c r="A3" s="21" t="s">
        <v>189</v>
      </c>
      <c r="B3" s="21"/>
      <c r="C3" s="21"/>
      <c r="D3" s="21"/>
      <c r="E3" s="21" t="s">
        <v>189</v>
      </c>
      <c r="F3" s="21"/>
      <c r="G3" s="21"/>
      <c r="H3" s="21"/>
    </row>
    <row r="4" spans="1:8">
      <c r="A4" s="21" t="s">
        <v>196</v>
      </c>
      <c r="B4" s="21"/>
      <c r="C4" s="21"/>
      <c r="D4" s="21"/>
      <c r="E4" s="21" t="s">
        <v>196</v>
      </c>
      <c r="F4" s="21"/>
      <c r="G4" s="21"/>
      <c r="H4" s="21"/>
    </row>
    <row r="5" spans="1:8">
      <c r="A5" s="21" t="s">
        <v>190</v>
      </c>
      <c r="B5" s="21"/>
      <c r="C5" s="21"/>
      <c r="D5" s="21"/>
      <c r="E5" s="21" t="s">
        <v>190</v>
      </c>
      <c r="F5" s="21"/>
      <c r="G5" s="21"/>
      <c r="H5" s="21"/>
    </row>
    <row r="6" spans="1:8">
      <c r="A6" s="21" t="s">
        <v>191</v>
      </c>
      <c r="B6" s="21"/>
      <c r="C6" s="21"/>
      <c r="D6" s="21"/>
      <c r="E6" s="21" t="s">
        <v>191</v>
      </c>
      <c r="F6" s="21"/>
      <c r="G6" s="21"/>
      <c r="H6" s="21"/>
    </row>
    <row r="7" spans="1:8">
      <c r="A7" s="21" t="s">
        <v>192</v>
      </c>
      <c r="B7" s="21"/>
      <c r="C7" s="21"/>
      <c r="D7" s="21"/>
      <c r="E7" s="21" t="s">
        <v>192</v>
      </c>
      <c r="F7" s="21"/>
      <c r="G7" s="21"/>
      <c r="H7" s="21"/>
    </row>
    <row r="8" spans="1:8">
      <c r="A8" s="21" t="s">
        <v>193</v>
      </c>
      <c r="B8" s="21"/>
      <c r="C8" s="21"/>
      <c r="D8" s="21"/>
      <c r="E8" s="21" t="s">
        <v>193</v>
      </c>
      <c r="F8" s="21"/>
      <c r="G8" s="21"/>
      <c r="H8" s="21"/>
    </row>
    <row r="9" spans="1:8">
      <c r="A9" s="21" t="s">
        <v>194</v>
      </c>
      <c r="B9" s="21"/>
      <c r="C9" s="21"/>
      <c r="D9" s="21"/>
      <c r="E9" s="21" t="s">
        <v>194</v>
      </c>
      <c r="F9" s="21"/>
      <c r="G9" s="21"/>
      <c r="H9" s="21"/>
    </row>
    <row r="10" spans="1:8">
      <c r="A10" s="21" t="s">
        <v>195</v>
      </c>
      <c r="B10" s="21"/>
      <c r="C10" s="21"/>
      <c r="D10" s="21"/>
      <c r="E10" s="21" t="s">
        <v>195</v>
      </c>
      <c r="F10" s="21"/>
      <c r="G10" s="21"/>
      <c r="H10" s="21"/>
    </row>
    <row r="11" spans="1:8">
      <c r="A11" s="21" t="s">
        <v>197</v>
      </c>
      <c r="B11" s="21"/>
      <c r="C11" s="21"/>
      <c r="D11" s="21"/>
      <c r="E11" s="21" t="s">
        <v>197</v>
      </c>
      <c r="F11" s="21"/>
      <c r="G11" s="21"/>
      <c r="H11" s="21"/>
    </row>
    <row r="12" spans="1:8">
      <c r="A12" s="21" t="s">
        <v>198</v>
      </c>
      <c r="B12" s="21"/>
      <c r="C12" s="21"/>
      <c r="D12" s="21"/>
      <c r="E12" s="21" t="s">
        <v>198</v>
      </c>
      <c r="F12" s="21"/>
      <c r="G12" s="21"/>
      <c r="H12" s="21"/>
    </row>
    <row r="13" spans="1:8">
      <c r="A13" s="21" t="s">
        <v>199</v>
      </c>
      <c r="B13" s="21"/>
      <c r="C13" s="21"/>
      <c r="D13" s="21"/>
      <c r="E13" s="21" t="s">
        <v>199</v>
      </c>
      <c r="F13" s="21"/>
      <c r="G13" s="21"/>
      <c r="H13" s="21"/>
    </row>
    <row r="14" spans="1:8">
      <c r="A14" s="21" t="s">
        <v>200</v>
      </c>
      <c r="B14" s="21"/>
      <c r="C14" s="21"/>
      <c r="D14" s="21"/>
      <c r="E14" s="21" t="s">
        <v>200</v>
      </c>
      <c r="F14" s="21"/>
      <c r="G14" s="21"/>
      <c r="H14" s="21"/>
    </row>
    <row r="15" spans="1:8">
      <c r="A15" s="21" t="s">
        <v>201</v>
      </c>
      <c r="B15" s="21"/>
      <c r="C15" s="21"/>
      <c r="D15" s="21"/>
      <c r="E15" s="21" t="s">
        <v>201</v>
      </c>
      <c r="F15" s="21"/>
      <c r="G15" s="21"/>
      <c r="H15" s="21"/>
    </row>
    <row r="16" spans="1:8">
      <c r="A16" s="21" t="s">
        <v>202</v>
      </c>
      <c r="B16" s="21"/>
      <c r="C16" s="21"/>
      <c r="D16" s="21"/>
      <c r="E16" s="21" t="s">
        <v>202</v>
      </c>
      <c r="F16" s="21"/>
      <c r="G16" s="21"/>
      <c r="H16" s="21"/>
    </row>
    <row r="17" spans="1:8">
      <c r="A17" s="21" t="s">
        <v>203</v>
      </c>
      <c r="B17" s="21"/>
      <c r="C17" s="21"/>
      <c r="D17" s="21"/>
      <c r="E17" s="21" t="s">
        <v>203</v>
      </c>
      <c r="F17" s="21"/>
      <c r="G17" s="21"/>
      <c r="H17" s="21"/>
    </row>
    <row r="18" spans="1:8">
      <c r="A18" s="21" t="s">
        <v>204</v>
      </c>
      <c r="B18" s="21"/>
      <c r="C18" s="21"/>
      <c r="D18" s="21"/>
      <c r="E18" s="21" t="s">
        <v>204</v>
      </c>
      <c r="F18" s="21"/>
      <c r="G18" s="21"/>
      <c r="H18" s="21"/>
    </row>
    <row r="19" spans="1:8">
      <c r="A19" s="25" t="s">
        <v>241</v>
      </c>
      <c r="B19" s="21"/>
      <c r="C19" s="21"/>
      <c r="D19" s="21"/>
      <c r="E19" s="25" t="s">
        <v>241</v>
      </c>
      <c r="F19" s="21"/>
      <c r="G19" s="21"/>
      <c r="H19" s="21"/>
    </row>
    <row r="20" spans="1:8">
      <c r="A20" s="21" t="s">
        <v>205</v>
      </c>
      <c r="B20" s="21"/>
      <c r="C20" s="21"/>
      <c r="D20" s="21"/>
      <c r="E20" s="21" t="s">
        <v>205</v>
      </c>
      <c r="F20" s="21"/>
      <c r="G20" s="21"/>
      <c r="H20" s="21"/>
    </row>
    <row r="21" spans="1:8">
      <c r="A21" s="21" t="s">
        <v>206</v>
      </c>
      <c r="B21" s="21"/>
      <c r="C21" s="21"/>
      <c r="D21" s="21"/>
      <c r="E21" s="21" t="s">
        <v>206</v>
      </c>
      <c r="F21" s="21"/>
      <c r="G21" s="21"/>
      <c r="H21" s="21"/>
    </row>
    <row r="22" spans="1:8">
      <c r="A22" s="21" t="s">
        <v>4</v>
      </c>
      <c r="B22" s="21" t="s">
        <v>176</v>
      </c>
      <c r="C22" s="21" t="s">
        <v>177</v>
      </c>
      <c r="D22" s="21" t="s">
        <v>207</v>
      </c>
      <c r="E22" s="21" t="s">
        <v>4</v>
      </c>
      <c r="F22" s="21" t="s">
        <v>176</v>
      </c>
      <c r="G22" s="21" t="s">
        <v>177</v>
      </c>
      <c r="H22" s="21" t="s">
        <v>207</v>
      </c>
    </row>
    <row r="23" spans="1:8">
      <c r="A23" s="21" t="s">
        <v>188</v>
      </c>
      <c r="B23" s="21"/>
      <c r="C23" s="21"/>
      <c r="D23" s="21"/>
      <c r="E23" s="21" t="s">
        <v>188</v>
      </c>
      <c r="F23" s="21"/>
      <c r="G23" s="21"/>
      <c r="H23" s="21"/>
    </row>
    <row r="24" spans="1:8">
      <c r="A24" s="21" t="s">
        <v>189</v>
      </c>
      <c r="B24" s="21"/>
      <c r="C24" s="21"/>
      <c r="D24" s="21"/>
      <c r="E24" s="21" t="s">
        <v>189</v>
      </c>
      <c r="F24" s="21"/>
      <c r="G24" s="21"/>
      <c r="H24" s="21"/>
    </row>
    <row r="25" spans="1:8">
      <c r="A25" s="21" t="s">
        <v>196</v>
      </c>
      <c r="B25" s="21"/>
      <c r="C25" s="21"/>
      <c r="D25" s="21"/>
      <c r="E25" s="21" t="s">
        <v>196</v>
      </c>
      <c r="F25" s="21"/>
      <c r="G25" s="21"/>
      <c r="H25" s="21"/>
    </row>
    <row r="26" spans="1:8">
      <c r="A26" s="21" t="s">
        <v>190</v>
      </c>
      <c r="B26" s="21"/>
      <c r="C26" s="21"/>
      <c r="D26" s="21"/>
      <c r="E26" s="21" t="s">
        <v>190</v>
      </c>
      <c r="F26" s="21"/>
      <c r="G26" s="21"/>
      <c r="H26" s="21"/>
    </row>
    <row r="27" spans="1:8">
      <c r="A27" s="21" t="s">
        <v>191</v>
      </c>
      <c r="B27" s="21"/>
      <c r="C27" s="21"/>
      <c r="D27" s="21"/>
      <c r="E27" s="21" t="s">
        <v>191</v>
      </c>
      <c r="F27" s="21"/>
      <c r="G27" s="21"/>
      <c r="H27" s="21"/>
    </row>
    <row r="28" spans="1:8">
      <c r="A28" s="21" t="s">
        <v>192</v>
      </c>
      <c r="B28" s="21"/>
      <c r="C28" s="21"/>
      <c r="D28" s="21"/>
      <c r="E28" s="21" t="s">
        <v>192</v>
      </c>
      <c r="F28" s="21"/>
      <c r="G28" s="21"/>
      <c r="H28" s="21"/>
    </row>
    <row r="29" spans="1:8">
      <c r="A29" s="21" t="s">
        <v>193</v>
      </c>
      <c r="B29" s="21"/>
      <c r="C29" s="21"/>
      <c r="D29" s="21"/>
      <c r="E29" s="21" t="s">
        <v>193</v>
      </c>
      <c r="F29" s="21"/>
      <c r="G29" s="21"/>
      <c r="H29" s="21"/>
    </row>
    <row r="30" spans="1:8">
      <c r="A30" s="21" t="s">
        <v>194</v>
      </c>
      <c r="B30" s="21"/>
      <c r="C30" s="21"/>
      <c r="D30" s="21"/>
      <c r="E30" s="21" t="s">
        <v>194</v>
      </c>
      <c r="F30" s="21"/>
      <c r="G30" s="21"/>
      <c r="H30" s="21"/>
    </row>
    <row r="31" spans="1:8">
      <c r="A31" s="21" t="s">
        <v>195</v>
      </c>
      <c r="B31" s="21"/>
      <c r="C31" s="21"/>
      <c r="D31" s="21"/>
      <c r="E31" s="21" t="s">
        <v>195</v>
      </c>
      <c r="F31" s="21"/>
      <c r="G31" s="21"/>
      <c r="H31" s="21"/>
    </row>
    <row r="32" spans="1:8">
      <c r="A32" s="21" t="s">
        <v>197</v>
      </c>
      <c r="B32" s="21"/>
      <c r="C32" s="21"/>
      <c r="D32" s="21"/>
      <c r="E32" s="21" t="s">
        <v>197</v>
      </c>
      <c r="F32" s="21"/>
      <c r="G32" s="21"/>
      <c r="H32" s="21"/>
    </row>
    <row r="33" spans="1:8">
      <c r="A33" s="21" t="s">
        <v>198</v>
      </c>
      <c r="B33" s="21"/>
      <c r="C33" s="21"/>
      <c r="D33" s="21"/>
      <c r="E33" s="21" t="s">
        <v>198</v>
      </c>
      <c r="F33" s="21"/>
      <c r="G33" s="21"/>
      <c r="H33" s="21"/>
    </row>
    <row r="34" spans="1:8">
      <c r="A34" s="21" t="s">
        <v>199</v>
      </c>
      <c r="B34" s="21"/>
      <c r="C34" s="21"/>
      <c r="D34" s="21"/>
      <c r="E34" s="21" t="s">
        <v>199</v>
      </c>
      <c r="F34" s="21"/>
      <c r="G34" s="21"/>
      <c r="H34" s="21"/>
    </row>
    <row r="35" spans="1:8">
      <c r="A35" s="21" t="s">
        <v>200</v>
      </c>
      <c r="B35" s="21"/>
      <c r="C35" s="21"/>
      <c r="D35" s="21"/>
      <c r="E35" s="21" t="s">
        <v>200</v>
      </c>
      <c r="F35" s="21"/>
      <c r="G35" s="21"/>
      <c r="H35" s="21"/>
    </row>
    <row r="36" spans="1:8">
      <c r="A36" s="21" t="s">
        <v>201</v>
      </c>
      <c r="B36" s="21"/>
      <c r="C36" s="21"/>
      <c r="D36" s="21"/>
      <c r="E36" s="21" t="s">
        <v>201</v>
      </c>
      <c r="F36" s="21"/>
      <c r="G36" s="21"/>
      <c r="H36" s="21"/>
    </row>
    <row r="37" spans="1:8">
      <c r="A37" s="21" t="s">
        <v>202</v>
      </c>
      <c r="B37" s="21"/>
      <c r="C37" s="21"/>
      <c r="D37" s="21"/>
      <c r="E37" s="21" t="s">
        <v>202</v>
      </c>
      <c r="F37" s="21"/>
      <c r="G37" s="21"/>
      <c r="H37" s="21"/>
    </row>
    <row r="38" spans="1:8">
      <c r="A38" s="21" t="s">
        <v>203</v>
      </c>
      <c r="B38" s="21"/>
      <c r="C38" s="21"/>
      <c r="D38" s="21"/>
      <c r="E38" s="21" t="s">
        <v>203</v>
      </c>
      <c r="F38" s="21"/>
      <c r="G38" s="21"/>
      <c r="H38" s="21"/>
    </row>
    <row r="39" spans="1:8">
      <c r="A39" s="21" t="s">
        <v>204</v>
      </c>
      <c r="B39" s="21"/>
      <c r="C39" s="21"/>
      <c r="D39" s="21"/>
      <c r="E39" s="21" t="s">
        <v>204</v>
      </c>
      <c r="F39" s="21"/>
      <c r="G39" s="21"/>
      <c r="H39" s="21"/>
    </row>
    <row r="40" spans="1:8">
      <c r="A40" s="25" t="s">
        <v>241</v>
      </c>
      <c r="B40" s="21"/>
      <c r="C40" s="21"/>
      <c r="D40" s="21"/>
      <c r="E40" s="25" t="s">
        <v>241</v>
      </c>
      <c r="F40" s="21"/>
      <c r="G40" s="21"/>
      <c r="H40" s="21"/>
    </row>
    <row r="41" spans="1:8">
      <c r="A41" s="21" t="s">
        <v>205</v>
      </c>
      <c r="B41" s="21"/>
      <c r="C41" s="21"/>
      <c r="D41" s="21"/>
      <c r="E41" s="21" t="s">
        <v>205</v>
      </c>
      <c r="F41" s="21"/>
      <c r="G41" s="21"/>
      <c r="H41" s="21"/>
    </row>
    <row r="42" spans="1:8">
      <c r="A42" s="21" t="s">
        <v>206</v>
      </c>
      <c r="B42" s="21"/>
      <c r="C42" s="21"/>
      <c r="D42" s="21"/>
      <c r="E42" s="21" t="s">
        <v>206</v>
      </c>
      <c r="F42" s="21"/>
      <c r="G42" s="21"/>
      <c r="H42" s="2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비교</vt:lpstr>
      <vt:lpstr>비교 (2)</vt:lpstr>
      <vt:lpstr>비교 (3)</vt:lpstr>
      <vt:lpstr>비교 (4)</vt:lpstr>
      <vt:lpstr>비교 (5)</vt:lpstr>
      <vt:lpstr>최종</vt:lpstr>
      <vt:lpstr>0510</vt:lpstr>
      <vt:lpstr>주류</vt:lpstr>
      <vt:lpstr>식자재</vt:lpstr>
      <vt:lpstr>고기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윤석완</dc:creator>
  <cp:lastModifiedBy>YSW</cp:lastModifiedBy>
  <cp:lastPrinted>2015-10-22T02:53:41Z</cp:lastPrinted>
  <dcterms:created xsi:type="dcterms:W3CDTF">2015-01-14T08:15:17Z</dcterms:created>
  <dcterms:modified xsi:type="dcterms:W3CDTF">2015-11-09T02:08:01Z</dcterms:modified>
</cp:coreProperties>
</file>