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600" windowHeight="11760" firstSheet="2" activeTab="14"/>
  </bookViews>
  <sheets>
    <sheet name="0510" sheetId="11" r:id="rId1"/>
    <sheet name="0511" sheetId="12" r:id="rId2"/>
    <sheet name="0512" sheetId="13" r:id="rId3"/>
    <sheet name="1601" sheetId="14" r:id="rId4"/>
    <sheet name="1602" sheetId="15" r:id="rId5"/>
    <sheet name="1603" sheetId="16" r:id="rId6"/>
    <sheet name="1604" sheetId="18" r:id="rId7"/>
    <sheet name="1605" sheetId="21" r:id="rId8"/>
    <sheet name="1606" sheetId="22" r:id="rId9"/>
    <sheet name="1607" sheetId="23" r:id="rId10"/>
    <sheet name="1608" sheetId="24" r:id="rId11"/>
    <sheet name="1609" sheetId="25" r:id="rId12"/>
    <sheet name="1610" sheetId="26" r:id="rId13"/>
    <sheet name="1611" sheetId="27" r:id="rId14"/>
    <sheet name="1612" sheetId="28" r:id="rId15"/>
    <sheet name="시뮬" sheetId="19" r:id="rId16"/>
    <sheet name="비용구성" sheetId="20" r:id="rId17"/>
  </sheets>
  <calcPr calcId="125725"/>
</workbook>
</file>

<file path=xl/calcChain.xml><?xml version="1.0" encoding="utf-8"?>
<calcChain xmlns="http://schemas.openxmlformats.org/spreadsheetml/2006/main">
  <c r="C52" i="28"/>
  <c r="C3"/>
  <c r="C5"/>
  <c r="C41"/>
  <c r="C33"/>
  <c r="C37" s="1"/>
  <c r="D21"/>
  <c r="C8"/>
  <c r="C4"/>
  <c r="D3"/>
  <c r="C2"/>
  <c r="D2" s="1"/>
  <c r="I1"/>
  <c r="C1"/>
  <c r="C51" i="27"/>
  <c r="C5" s="1"/>
  <c r="C41"/>
  <c r="C2" s="1"/>
  <c r="D2" s="1"/>
  <c r="C33"/>
  <c r="C37" s="1"/>
  <c r="D21"/>
  <c r="C8"/>
  <c r="C4"/>
  <c r="C3"/>
  <c r="D3" s="1"/>
  <c r="I1"/>
  <c r="C1"/>
  <c r="E1" i="26"/>
  <c r="D21"/>
  <c r="D3"/>
  <c r="C3"/>
  <c r="C51"/>
  <c r="C5" s="1"/>
  <c r="C41"/>
  <c r="C33"/>
  <c r="C8"/>
  <c r="C4"/>
  <c r="C2"/>
  <c r="I1"/>
  <c r="C1"/>
  <c r="H1" s="1"/>
  <c r="I1" i="25"/>
  <c r="H1"/>
  <c r="D3"/>
  <c r="C3"/>
  <c r="C36"/>
  <c r="C52"/>
  <c r="C43"/>
  <c r="C34"/>
  <c r="C8"/>
  <c r="C5"/>
  <c r="C4"/>
  <c r="C2"/>
  <c r="C1"/>
  <c r="C52" i="24"/>
  <c r="C43"/>
  <c r="C2" s="1"/>
  <c r="C34"/>
  <c r="C38" s="1"/>
  <c r="C8"/>
  <c r="C5"/>
  <c r="C4"/>
  <c r="C31" s="1"/>
  <c r="C3"/>
  <c r="D3" s="1"/>
  <c r="I1"/>
  <c r="H1"/>
  <c r="C1"/>
  <c r="C4" i="23"/>
  <c r="C3"/>
  <c r="C8"/>
  <c r="C32"/>
  <c r="C36" s="1"/>
  <c r="C52"/>
  <c r="C5" s="1"/>
  <c r="C43"/>
  <c r="C2" s="1"/>
  <c r="D2" s="1"/>
  <c r="D3"/>
  <c r="I1"/>
  <c r="H1"/>
  <c r="C1"/>
  <c r="C3" i="22"/>
  <c r="C53"/>
  <c r="C43"/>
  <c r="C33"/>
  <c r="C37" s="1"/>
  <c r="C23"/>
  <c r="C6"/>
  <c r="C30" s="1"/>
  <c r="C4"/>
  <c r="D3"/>
  <c r="D2"/>
  <c r="I1"/>
  <c r="C1"/>
  <c r="H1" s="1"/>
  <c r="I1" i="21"/>
  <c r="H1"/>
  <c r="C23"/>
  <c r="C54"/>
  <c r="C44"/>
  <c r="C2" s="1"/>
  <c r="D2" s="1"/>
  <c r="C34"/>
  <c r="C38" s="1"/>
  <c r="C6"/>
  <c r="C4"/>
  <c r="C3"/>
  <c r="D3" s="1"/>
  <c r="C1"/>
  <c r="D1" i="20"/>
  <c r="D40" i="19"/>
  <c r="C50"/>
  <c r="C2"/>
  <c r="C30" s="1"/>
  <c r="C33"/>
  <c r="C37" s="1"/>
  <c r="D3"/>
  <c r="I1"/>
  <c r="C1"/>
  <c r="H1" s="1"/>
  <c r="C3" i="18"/>
  <c r="C33"/>
  <c r="C50"/>
  <c r="C41"/>
  <c r="C37"/>
  <c r="C7"/>
  <c r="C6"/>
  <c r="C4"/>
  <c r="D3"/>
  <c r="D2"/>
  <c r="C2"/>
  <c r="I1"/>
  <c r="C1"/>
  <c r="H1" s="1"/>
  <c r="C32" i="16"/>
  <c r="C7"/>
  <c r="C35"/>
  <c r="C6"/>
  <c r="C53"/>
  <c r="C44"/>
  <c r="C2" s="1"/>
  <c r="D2" s="1"/>
  <c r="C39"/>
  <c r="C4"/>
  <c r="C3"/>
  <c r="D3" s="1"/>
  <c r="C1"/>
  <c r="H1" s="1"/>
  <c r="C3" i="15"/>
  <c r="C4"/>
  <c r="D3"/>
  <c r="D2"/>
  <c r="C6"/>
  <c r="C53"/>
  <c r="C7"/>
  <c r="C34"/>
  <c r="C46"/>
  <c r="C38"/>
  <c r="C1"/>
  <c r="D1" i="14"/>
  <c r="H1"/>
  <c r="C1"/>
  <c r="F1" s="1"/>
  <c r="C37"/>
  <c r="C30"/>
  <c r="C43"/>
  <c r="F1" i="13"/>
  <c r="D1"/>
  <c r="C6"/>
  <c r="C8"/>
  <c r="C5"/>
  <c r="C4"/>
  <c r="C7"/>
  <c r="C26"/>
  <c r="D33"/>
  <c r="C33" s="1"/>
  <c r="C35" s="1"/>
  <c r="C3" s="1"/>
  <c r="C28"/>
  <c r="C26" i="12"/>
  <c r="D1" s="1"/>
  <c r="C2"/>
  <c r="C2" i="11"/>
  <c r="C22"/>
  <c r="D1" s="1"/>
  <c r="H1" i="28" l="1"/>
  <c r="C30"/>
  <c r="D1" s="1"/>
  <c r="H1" i="27"/>
  <c r="C30"/>
  <c r="D1" s="1"/>
  <c r="E1" s="1"/>
  <c r="C30" i="26"/>
  <c r="D1" s="1"/>
  <c r="C37"/>
  <c r="D2"/>
  <c r="C38" i="25"/>
  <c r="C31"/>
  <c r="D1" s="1"/>
  <c r="D2"/>
  <c r="D1" i="24"/>
  <c r="F1" s="1"/>
  <c r="D2"/>
  <c r="C29" i="23"/>
  <c r="D1" s="1"/>
  <c r="F1" s="1"/>
  <c r="D1" i="22"/>
  <c r="F1" s="1"/>
  <c r="C31" i="21"/>
  <c r="D2" i="19"/>
  <c r="D1"/>
  <c r="F1" s="1"/>
  <c r="C30" i="18"/>
  <c r="D1" s="1"/>
  <c r="F1" s="1"/>
  <c r="D1" i="16"/>
  <c r="F1" s="1"/>
  <c r="C31" i="15"/>
  <c r="D1" s="1"/>
  <c r="F1" s="1"/>
  <c r="H1"/>
  <c r="C2" i="14"/>
  <c r="C24" i="13"/>
  <c r="C2"/>
  <c r="F1" i="28" l="1"/>
  <c r="E1"/>
  <c r="F1" i="27"/>
  <c r="F1" i="26"/>
  <c r="F1" i="25"/>
  <c r="D1" i="21"/>
  <c r="F1" s="1"/>
</calcChain>
</file>

<file path=xl/comments1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YSW</author>
  </authors>
  <commentLis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월수익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돋움"/>
            <family val="3"/>
            <charset val="129"/>
          </rPr>
          <t>실제남는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돈</t>
        </r>
      </text>
    </comment>
    <comment ref="I1" authorId="0">
      <text>
        <r>
          <rPr>
            <sz val="9"/>
            <color indexed="81"/>
            <rFont val="돋움"/>
            <family val="3"/>
            <charset val="129"/>
          </rPr>
          <t>일매출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<sst xmlns="http://schemas.openxmlformats.org/spreadsheetml/2006/main" count="1174" uniqueCount="134">
  <si>
    <t>임대료</t>
    <phoneticPr fontId="1" type="noConversion"/>
  </si>
  <si>
    <t>인건비</t>
    <phoneticPr fontId="1" type="noConversion"/>
  </si>
  <si>
    <t>주류대출</t>
    <phoneticPr fontId="1" type="noConversion"/>
  </si>
  <si>
    <t>물품비</t>
    <phoneticPr fontId="1" type="noConversion"/>
  </si>
  <si>
    <t>금 ~ 차주목 차주금 오전12까지 결제, 배송비포함, 구리 이만원 포함</t>
    <phoneticPr fontId="1" type="noConversion"/>
  </si>
  <si>
    <t>기타비용</t>
    <phoneticPr fontId="1" type="noConversion"/>
  </si>
  <si>
    <t>위드블러거</t>
    <phoneticPr fontId="1" type="noConversion"/>
  </si>
  <si>
    <t>보안업체</t>
    <phoneticPr fontId="1" type="noConversion"/>
  </si>
  <si>
    <t>정수기업체</t>
    <phoneticPr fontId="1" type="noConversion"/>
  </si>
  <si>
    <t>화재보험</t>
    <phoneticPr fontId="1" type="noConversion"/>
  </si>
  <si>
    <t>세무사비</t>
    <phoneticPr fontId="1" type="noConversion"/>
  </si>
  <si>
    <t>월 11만원, 5월 조정료 매출 1억당 20만원</t>
    <phoneticPr fontId="1" type="noConversion"/>
  </si>
  <si>
    <t xml:space="preserve">전기세 </t>
    <phoneticPr fontId="1" type="noConversion"/>
  </si>
  <si>
    <t>수도세</t>
    <phoneticPr fontId="1" type="noConversion"/>
  </si>
  <si>
    <t>가스비</t>
    <phoneticPr fontId="1" type="noConversion"/>
  </si>
  <si>
    <t>정3, 알2 본사추천, 벼룩시장(전화신청), 경력/거주지, 본사 약식계약서(정직원용 및 알바용 별도)</t>
    <phoneticPr fontId="1" type="noConversion"/>
  </si>
  <si>
    <t>요식업협회비</t>
    <phoneticPr fontId="1" type="noConversion"/>
  </si>
  <si>
    <t>음료비</t>
    <phoneticPr fontId="1" type="noConversion"/>
  </si>
  <si>
    <t>부탄가스비</t>
    <phoneticPr fontId="1" type="noConversion"/>
  </si>
  <si>
    <t>월비용</t>
    <phoneticPr fontId="1" type="noConversion"/>
  </si>
  <si>
    <t>PSTN 카드체크기 연결용, POS 연결가능여부</t>
    <phoneticPr fontId="1" type="noConversion"/>
  </si>
  <si>
    <t>유선전화/인터넷/IPTV</t>
    <phoneticPr fontId="1" type="noConversion"/>
  </si>
  <si>
    <t>2개월 대납</t>
    <phoneticPr fontId="1" type="noConversion"/>
  </si>
  <si>
    <t>하나은행대출</t>
    <phoneticPr fontId="1" type="noConversion"/>
  </si>
  <si>
    <t>사업자통장 매월1일 자동이체, 10/1 이천만원 입금</t>
    <phoneticPr fontId="1" type="noConversion"/>
  </si>
  <si>
    <t>매월25일</t>
    <phoneticPr fontId="1" type="noConversion"/>
  </si>
  <si>
    <t>건물주에게 입금</t>
    <phoneticPr fontId="1" type="noConversion"/>
  </si>
  <si>
    <t>10/25부터 2/25까지 5회 납입</t>
    <phoneticPr fontId="1" type="noConversion"/>
  </si>
  <si>
    <t>전월5일~당일4일 사용분, 청구서 15일 도착, 당월25일 납기</t>
    <phoneticPr fontId="1" type="noConversion"/>
  </si>
  <si>
    <t>10/22부터 매월22일 결제</t>
    <phoneticPr fontId="1" type="noConversion"/>
  </si>
  <si>
    <t>차량할부</t>
    <phoneticPr fontId="1" type="noConversion"/>
  </si>
  <si>
    <t>대정, 15일 30일 결제, 주류카드</t>
    <phoneticPr fontId="1" type="noConversion"/>
  </si>
  <si>
    <t>30박스 무상(콜라15,000원, 사이다14,000원)</t>
    <phoneticPr fontId="1" type="noConversion"/>
  </si>
  <si>
    <t>박스당 14,000원</t>
    <phoneticPr fontId="1" type="noConversion"/>
  </si>
  <si>
    <t>CJ 10일 25일 결제, 채소/공산품(쌀,호일,장갑)</t>
    <phoneticPr fontId="1" type="noConversion"/>
  </si>
  <si>
    <t>계</t>
    <phoneticPr fontId="1" type="noConversion"/>
  </si>
  <si>
    <t>계란</t>
    <phoneticPr fontId="1" type="noConversion"/>
  </si>
  <si>
    <t>매월26일, 36개월 연3.9%, 중도상환수수료 2%</t>
    <phoneticPr fontId="1" type="noConversion"/>
  </si>
  <si>
    <t>사업자통장 매월24일 자동이체</t>
    <phoneticPr fontId="1" type="noConversion"/>
  </si>
  <si>
    <t>고기/소스비(본사)</t>
    <phoneticPr fontId="1" type="noConversion"/>
  </si>
  <si>
    <t>채소/공산품비(CJ)</t>
    <phoneticPr fontId="1" type="noConversion"/>
  </si>
  <si>
    <t>채소/공산품비(마트 및 시장)</t>
    <phoneticPr fontId="1" type="noConversion"/>
  </si>
  <si>
    <t>주류비(대정)</t>
    <phoneticPr fontId="1" type="noConversion"/>
  </si>
  <si>
    <t>매출</t>
    <phoneticPr fontId="1" type="noConversion"/>
  </si>
  <si>
    <t>총계</t>
    <phoneticPr fontId="1" type="noConversion"/>
  </si>
  <si>
    <t>노란우산</t>
    <phoneticPr fontId="1" type="noConversion"/>
  </si>
  <si>
    <t>콜라15,000원, 사이다14,000원</t>
    <phoneticPr fontId="1" type="noConversion"/>
  </si>
  <si>
    <t>이노주방</t>
    <phoneticPr fontId="1" type="noConversion"/>
  </si>
  <si>
    <t>천막</t>
    <phoneticPr fontId="1" type="noConversion"/>
  </si>
  <si>
    <t>주방후드</t>
    <phoneticPr fontId="1" type="noConversion"/>
  </si>
  <si>
    <t>설것이</t>
    <phoneticPr fontId="1" type="noConversion"/>
  </si>
  <si>
    <t>홀</t>
    <phoneticPr fontId="1" type="noConversion"/>
  </si>
  <si>
    <t>김이모</t>
    <phoneticPr fontId="1" type="noConversion"/>
  </si>
  <si>
    <t>호평파출</t>
    <phoneticPr fontId="1" type="noConversion"/>
  </si>
  <si>
    <t>알바</t>
    <phoneticPr fontId="1" type="noConversion"/>
  </si>
  <si>
    <t>인건비 비중</t>
    <phoneticPr fontId="1" type="noConversion"/>
  </si>
  <si>
    <t>10/22부터 매월22일 카드결제</t>
    <phoneticPr fontId="1" type="noConversion"/>
  </si>
  <si>
    <t>카드결제</t>
    <phoneticPr fontId="1" type="noConversion"/>
  </si>
  <si>
    <t>사업자통장 매월10일 자동이체, 10/1 이천만원 입금</t>
    <phoneticPr fontId="1" type="noConversion"/>
  </si>
  <si>
    <t>10/25부터 2/25까지 5회 납입,25일 납부</t>
    <phoneticPr fontId="1" type="noConversion"/>
  </si>
  <si>
    <t>핸드폰</t>
    <phoneticPr fontId="1" type="noConversion"/>
  </si>
  <si>
    <t>카드결제(22일결제)</t>
    <phoneticPr fontId="1" type="noConversion"/>
  </si>
  <si>
    <t>채소/공산품비(마트 및 시장,사업자하나카드)</t>
    <phoneticPr fontId="1" type="noConversion"/>
  </si>
  <si>
    <t>주유카드</t>
    <phoneticPr fontId="1" type="noConversion"/>
  </si>
  <si>
    <t>산재보험</t>
    <phoneticPr fontId="1" type="noConversion"/>
  </si>
  <si>
    <t>고용보험</t>
    <phoneticPr fontId="1" type="noConversion"/>
  </si>
  <si>
    <t>건강부험</t>
    <phoneticPr fontId="1" type="noConversion"/>
  </si>
  <si>
    <t>국민연금</t>
    <phoneticPr fontId="1" type="noConversion"/>
  </si>
  <si>
    <t>마이장부</t>
    <phoneticPr fontId="1" type="noConversion"/>
  </si>
  <si>
    <t>브랜드라디오</t>
    <phoneticPr fontId="1" type="noConversion"/>
  </si>
  <si>
    <t>설것이(장은자)</t>
    <phoneticPr fontId="1" type="noConversion"/>
  </si>
  <si>
    <t>홀(심이슬)</t>
    <phoneticPr fontId="1" type="noConversion"/>
  </si>
  <si>
    <t>김형순</t>
    <phoneticPr fontId="1" type="noConversion"/>
  </si>
  <si>
    <t>호평이모</t>
    <phoneticPr fontId="1" type="noConversion"/>
  </si>
  <si>
    <t>연금저축</t>
    <phoneticPr fontId="1" type="noConversion"/>
  </si>
  <si>
    <t>2월부터 378,900원(증액사유:소득공제)</t>
    <phoneticPr fontId="1" type="noConversion"/>
  </si>
  <si>
    <t>8월만기이후 새상품가입가능 연400만원세액공제</t>
    <phoneticPr fontId="1" type="noConversion"/>
  </si>
  <si>
    <t>게</t>
    <phoneticPr fontId="1" type="noConversion"/>
  </si>
  <si>
    <t>카드사수수료</t>
    <phoneticPr fontId="1" type="noConversion"/>
  </si>
  <si>
    <t>파출</t>
    <phoneticPr fontId="1" type="noConversion"/>
  </si>
  <si>
    <t>이슬</t>
    <phoneticPr fontId="1" type="noConversion"/>
  </si>
  <si>
    <t>도시가스비</t>
    <phoneticPr fontId="1" type="noConversion"/>
  </si>
  <si>
    <t>29일납부</t>
    <phoneticPr fontId="1" type="noConversion"/>
  </si>
  <si>
    <t>2월부터 378,900원(증액사유:소득공제), 납입매월말일</t>
    <phoneticPr fontId="1" type="noConversion"/>
  </si>
  <si>
    <t>8월만기이후 새상품가입가능 연400만원세액공제, 납입매월25일</t>
    <phoneticPr fontId="1" type="noConversion"/>
  </si>
  <si>
    <t>납입매월25일</t>
    <phoneticPr fontId="1" type="noConversion"/>
  </si>
  <si>
    <t>제니드</t>
    <phoneticPr fontId="1" type="noConversion"/>
  </si>
  <si>
    <t>월 11만원, 5월 조정료 매출 1억당 20만원,납입매월11일</t>
    <phoneticPr fontId="1" type="noConversion"/>
  </si>
  <si>
    <t>건물주에게 입금,납입매월5일</t>
    <phoneticPr fontId="1" type="noConversion"/>
  </si>
  <si>
    <t>사업자하나카드)</t>
    <phoneticPr fontId="1" type="noConversion"/>
  </si>
  <si>
    <t>식자재</t>
    <phoneticPr fontId="1" type="noConversion"/>
  </si>
  <si>
    <t>월성</t>
    <phoneticPr fontId="1" type="noConversion"/>
  </si>
  <si>
    <t>홈마트</t>
    <phoneticPr fontId="1" type="noConversion"/>
  </si>
  <si>
    <t>상대마트</t>
    <phoneticPr fontId="1" type="noConversion"/>
  </si>
  <si>
    <t>광개토마트</t>
    <phoneticPr fontId="1" type="noConversion"/>
  </si>
  <si>
    <t>납입매월15일</t>
    <phoneticPr fontId="1" type="noConversion"/>
  </si>
  <si>
    <t>전단지</t>
    <phoneticPr fontId="1" type="noConversion"/>
  </si>
  <si>
    <t>사업자통장 매월10일 자동이체</t>
    <phoneticPr fontId="1" type="noConversion"/>
  </si>
  <si>
    <t>월 11만원, 5월 조정료 매출 1억당 20만원,납입매월10일</t>
    <phoneticPr fontId="1" type="noConversion"/>
  </si>
  <si>
    <t>삼성마트</t>
    <phoneticPr fontId="1" type="noConversion"/>
  </si>
  <si>
    <t>원마트</t>
    <phoneticPr fontId="1" type="noConversion"/>
  </si>
  <si>
    <t>말일납부</t>
    <phoneticPr fontId="1" type="noConversion"/>
  </si>
  <si>
    <t>자동이체</t>
    <phoneticPr fontId="1" type="noConversion"/>
  </si>
  <si>
    <t>건강보험</t>
    <phoneticPr fontId="1" type="noConversion"/>
  </si>
  <si>
    <t>매월25일, 36개월 연3.9%, 중도상환수수료 2%</t>
    <phoneticPr fontId="1" type="noConversion"/>
  </si>
  <si>
    <t>진로마트</t>
    <phoneticPr fontId="1" type="noConversion"/>
  </si>
  <si>
    <t>금토홀알바</t>
    <phoneticPr fontId="1" type="noConversion"/>
  </si>
  <si>
    <t>홀(지현)</t>
    <phoneticPr fontId="1" type="noConversion"/>
  </si>
  <si>
    <t>홀(현진)</t>
    <phoneticPr fontId="1" type="noConversion"/>
  </si>
  <si>
    <t>설것이(김숙이)</t>
    <phoneticPr fontId="1" type="noConversion"/>
  </si>
  <si>
    <t>늘푸른</t>
    <phoneticPr fontId="1" type="noConversion"/>
  </si>
  <si>
    <t>상대마트</t>
    <phoneticPr fontId="1" type="noConversion"/>
  </si>
  <si>
    <t>조정료</t>
    <phoneticPr fontId="1" type="noConversion"/>
  </si>
  <si>
    <t>자동차세</t>
    <phoneticPr fontId="1" type="noConversion"/>
  </si>
  <si>
    <t>이가현</t>
    <phoneticPr fontId="1" type="noConversion"/>
  </si>
  <si>
    <t>권준혁</t>
    <phoneticPr fontId="1" type="noConversion"/>
  </si>
  <si>
    <t>남지현</t>
    <phoneticPr fontId="1" type="noConversion"/>
  </si>
  <si>
    <t>정현진</t>
    <phoneticPr fontId="1" type="noConversion"/>
  </si>
  <si>
    <t>삼성홈마트</t>
    <phoneticPr fontId="1" type="noConversion"/>
  </si>
  <si>
    <t>pos 구매</t>
    <phoneticPr fontId="1" type="noConversion"/>
  </si>
  <si>
    <t>금 ~ 차주목 차주금 오전12까지 결제, 배송비포함, 구리 만원 포함</t>
    <phoneticPr fontId="1" type="noConversion"/>
  </si>
  <si>
    <t>식자재(마트)</t>
    <phoneticPr fontId="1" type="noConversion"/>
  </si>
  <si>
    <t>현금, 세금계산서발행</t>
    <phoneticPr fontId="1" type="noConversion"/>
  </si>
  <si>
    <t>김애리</t>
    <phoneticPr fontId="1" type="noConversion"/>
  </si>
  <si>
    <t>벼룩시장</t>
    <phoneticPr fontId="1" type="noConversion"/>
  </si>
  <si>
    <t>보안</t>
    <phoneticPr fontId="1" type="noConversion"/>
  </si>
  <si>
    <t>정수기</t>
    <phoneticPr fontId="1" type="noConversion"/>
  </si>
  <si>
    <t>알바몬</t>
    <phoneticPr fontId="1" type="noConversion"/>
  </si>
  <si>
    <t>주민세</t>
    <phoneticPr fontId="1" type="noConversion"/>
  </si>
  <si>
    <t>구인광고</t>
    <phoneticPr fontId="1" type="noConversion"/>
  </si>
  <si>
    <t>기타</t>
    <phoneticPr fontId="1" type="noConversion"/>
  </si>
  <si>
    <t>밀알마트</t>
    <phoneticPr fontId="1" type="noConversion"/>
  </si>
  <si>
    <t>하이웨이</t>
    <phoneticPr fontId="1" type="noConversion"/>
  </si>
  <si>
    <t>올스타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</si>
</sst>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.0%"/>
    <numFmt numFmtId="177" formatCode="0_ 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1" fontId="0" fillId="0" borderId="0" xfId="1" applyFont="1">
      <alignment vertical="center"/>
    </xf>
    <xf numFmtId="9" fontId="0" fillId="0" borderId="0" xfId="2" applyFont="1">
      <alignment vertical="center"/>
    </xf>
    <xf numFmtId="176" fontId="0" fillId="0" borderId="0" xfId="2" applyNumberFormat="1" applyFont="1">
      <alignment vertical="center"/>
    </xf>
    <xf numFmtId="41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41" fontId="0" fillId="0" borderId="0" xfId="1" applyFont="1" applyFill="1">
      <alignment vertical="center"/>
    </xf>
    <xf numFmtId="41" fontId="3" fillId="0" borderId="0" xfId="1" applyFont="1">
      <alignment vertical="center"/>
    </xf>
    <xf numFmtId="41" fontId="4" fillId="0" borderId="0" xfId="1" applyFont="1">
      <alignment vertical="center"/>
    </xf>
    <xf numFmtId="41" fontId="3" fillId="0" borderId="0" xfId="1" applyFont="1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41" fontId="0" fillId="4" borderId="0" xfId="1" applyFont="1" applyFill="1">
      <alignment vertical="center"/>
    </xf>
    <xf numFmtId="41" fontId="0" fillId="2" borderId="0" xfId="1" applyFont="1" applyFill="1">
      <alignment vertical="center"/>
    </xf>
    <xf numFmtId="41" fontId="4" fillId="2" borderId="0" xfId="1" applyFont="1" applyFill="1">
      <alignment vertical="center"/>
    </xf>
    <xf numFmtId="41" fontId="3" fillId="2" borderId="0" xfId="1" applyFont="1" applyFill="1">
      <alignment vertical="center"/>
    </xf>
    <xf numFmtId="41" fontId="0" fillId="5" borderId="0" xfId="1" applyFont="1" applyFill="1">
      <alignment vertical="center"/>
    </xf>
    <xf numFmtId="41" fontId="3" fillId="5" borderId="0" xfId="1" applyFont="1" applyFill="1">
      <alignment vertical="center"/>
    </xf>
    <xf numFmtId="0" fontId="0" fillId="6" borderId="0" xfId="0" applyFill="1">
      <alignment vertical="center"/>
    </xf>
    <xf numFmtId="0" fontId="0" fillId="4" borderId="0" xfId="0" applyFill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99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8"/>
  <sheetViews>
    <sheetView workbookViewId="0">
      <selection activeCell="F29" sqref="F29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</cols>
  <sheetData>
    <row r="1" spans="1:46">
      <c r="A1" t="s">
        <v>43</v>
      </c>
      <c r="C1" s="1">
        <v>52459000</v>
      </c>
      <c r="D1" s="4">
        <f>C1-C22</f>
        <v>16522459</v>
      </c>
    </row>
    <row r="2" spans="1:46">
      <c r="A2" t="s">
        <v>19</v>
      </c>
      <c r="C2" s="3">
        <f>C3/C1</f>
        <v>0.14678129586915495</v>
      </c>
    </row>
    <row r="3" spans="1:46">
      <c r="A3" t="s">
        <v>1</v>
      </c>
      <c r="C3" s="1">
        <v>7700000</v>
      </c>
      <c r="D3" s="5" t="s">
        <v>15</v>
      </c>
      <c r="AT3">
        <v>1</v>
      </c>
    </row>
    <row r="4" spans="1:46">
      <c r="A4" t="s">
        <v>3</v>
      </c>
      <c r="B4" t="s">
        <v>39</v>
      </c>
      <c r="C4" s="1">
        <v>13534129</v>
      </c>
      <c r="D4" t="s">
        <v>4</v>
      </c>
    </row>
    <row r="5" spans="1:46">
      <c r="B5" t="s">
        <v>40</v>
      </c>
      <c r="C5" s="1">
        <v>2833359</v>
      </c>
      <c r="D5" t="s">
        <v>34</v>
      </c>
    </row>
    <row r="6" spans="1:46">
      <c r="B6" t="s">
        <v>41</v>
      </c>
      <c r="C6" s="9">
        <v>3000000</v>
      </c>
    </row>
    <row r="7" spans="1:46">
      <c r="B7" t="s">
        <v>42</v>
      </c>
      <c r="C7" s="1">
        <v>3205780</v>
      </c>
      <c r="D7" t="s">
        <v>31</v>
      </c>
    </row>
    <row r="8" spans="1:46">
      <c r="B8" s="7" t="s">
        <v>17</v>
      </c>
      <c r="C8" s="8"/>
      <c r="D8" t="s">
        <v>32</v>
      </c>
    </row>
    <row r="9" spans="1:46">
      <c r="B9" s="7" t="s">
        <v>18</v>
      </c>
      <c r="C9" s="8">
        <v>364000</v>
      </c>
      <c r="D9" t="s">
        <v>33</v>
      </c>
    </row>
    <row r="10" spans="1:46">
      <c r="A10" t="s">
        <v>5</v>
      </c>
      <c r="B10" s="6" t="s">
        <v>6</v>
      </c>
      <c r="C10" s="8">
        <v>282150</v>
      </c>
      <c r="D10" t="s">
        <v>27</v>
      </c>
    </row>
    <row r="11" spans="1:46">
      <c r="B11" s="6" t="s">
        <v>7</v>
      </c>
      <c r="C11" s="8">
        <v>66000</v>
      </c>
      <c r="D11" t="s">
        <v>29</v>
      </c>
    </row>
    <row r="12" spans="1:46">
      <c r="B12" s="7" t="s">
        <v>8</v>
      </c>
      <c r="C12" s="8">
        <v>19900</v>
      </c>
      <c r="D12" t="s">
        <v>22</v>
      </c>
    </row>
    <row r="13" spans="1:46">
      <c r="B13" s="7" t="s">
        <v>21</v>
      </c>
      <c r="C13" s="8">
        <v>35000</v>
      </c>
      <c r="D13" t="s">
        <v>20</v>
      </c>
    </row>
    <row r="14" spans="1:46">
      <c r="B14" s="7" t="s">
        <v>9</v>
      </c>
      <c r="C14" s="8">
        <v>100000</v>
      </c>
    </row>
    <row r="15" spans="1:46">
      <c r="B15" s="7" t="s">
        <v>16</v>
      </c>
      <c r="C15" s="8">
        <v>0</v>
      </c>
    </row>
    <row r="16" spans="1:46">
      <c r="B16" s="7" t="s">
        <v>10</v>
      </c>
      <c r="C16" s="8">
        <v>88000</v>
      </c>
      <c r="D16" t="s">
        <v>11</v>
      </c>
    </row>
    <row r="17" spans="2:4">
      <c r="B17" s="7" t="s">
        <v>12</v>
      </c>
      <c r="C17" s="8">
        <v>241030</v>
      </c>
      <c r="D17" t="s">
        <v>28</v>
      </c>
    </row>
    <row r="18" spans="2:4">
      <c r="B18" t="s">
        <v>13</v>
      </c>
      <c r="C18" s="1">
        <v>242403</v>
      </c>
      <c r="D18" t="s">
        <v>26</v>
      </c>
    </row>
    <row r="19" spans="2:4">
      <c r="B19" t="s">
        <v>14</v>
      </c>
      <c r="C19" s="9">
        <v>300000</v>
      </c>
    </row>
    <row r="20" spans="2:4">
      <c r="B20" t="s">
        <v>0</v>
      </c>
      <c r="C20" s="1">
        <v>3630000</v>
      </c>
      <c r="D20" t="s">
        <v>25</v>
      </c>
    </row>
    <row r="21" spans="2:4">
      <c r="B21" t="s">
        <v>30</v>
      </c>
      <c r="C21" s="1">
        <v>294790</v>
      </c>
      <c r="D21" t="s">
        <v>37</v>
      </c>
    </row>
    <row r="22" spans="2:4">
      <c r="B22" t="s">
        <v>44</v>
      </c>
      <c r="C22" s="1">
        <f>SUM(C3:C21)</f>
        <v>35936541</v>
      </c>
    </row>
    <row r="23" spans="2:4">
      <c r="B23" t="s">
        <v>2</v>
      </c>
      <c r="C23" s="1">
        <v>1000000</v>
      </c>
      <c r="D23" t="s">
        <v>24</v>
      </c>
    </row>
    <row r="24" spans="2:4">
      <c r="B24" t="s">
        <v>23</v>
      </c>
      <c r="C24" s="1">
        <v>2351043</v>
      </c>
      <c r="D24" t="s">
        <v>38</v>
      </c>
    </row>
    <row r="28" spans="2:4">
      <c r="C28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T52"/>
  <sheetViews>
    <sheetView topLeftCell="A25" workbookViewId="0">
      <selection activeCell="D2" sqref="D2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21085000</v>
      </c>
      <c r="C1" s="1">
        <f>B1-(B1*0.8*0.025)</f>
        <v>20663300</v>
      </c>
      <c r="D1" s="4">
        <f>C1-C29</f>
        <v>4728072</v>
      </c>
      <c r="F1" s="4">
        <f>D1-C36</f>
        <v>488338</v>
      </c>
      <c r="G1" t="s">
        <v>78</v>
      </c>
      <c r="H1" s="4">
        <f>B1-C1</f>
        <v>421700</v>
      </c>
      <c r="I1" s="4">
        <f>B1/30</f>
        <v>702833.33333333337</v>
      </c>
    </row>
    <row r="2" spans="1:46">
      <c r="A2" t="s">
        <v>1</v>
      </c>
      <c r="C2" s="1">
        <f>C43</f>
        <v>785600</v>
      </c>
      <c r="D2" s="3">
        <f>C2/B1</f>
        <v>3.7258714726108609E-2</v>
      </c>
      <c r="AT2">
        <v>1</v>
      </c>
    </row>
    <row r="3" spans="1:46">
      <c r="A3" t="s">
        <v>3</v>
      </c>
      <c r="B3" t="s">
        <v>39</v>
      </c>
      <c r="C3" s="1">
        <f>K3+L3+M3+N3+O3</f>
        <v>5538149</v>
      </c>
      <c r="D3" s="3">
        <f>C3/B1</f>
        <v>0.26265824045529995</v>
      </c>
      <c r="E3" t="s">
        <v>120</v>
      </c>
      <c r="K3" s="13">
        <v>1539684</v>
      </c>
      <c r="L3" s="13">
        <v>1357294</v>
      </c>
      <c r="M3" s="13">
        <v>1309374</v>
      </c>
      <c r="N3" s="13">
        <v>1331797</v>
      </c>
      <c r="O3" s="13"/>
    </row>
    <row r="4" spans="1:46">
      <c r="B4" t="s">
        <v>40</v>
      </c>
      <c r="C4" s="1">
        <f>H4+I4</f>
        <v>309862</v>
      </c>
      <c r="D4" t="s">
        <v>34</v>
      </c>
      <c r="H4" s="13">
        <v>145757</v>
      </c>
      <c r="I4" s="13">
        <v>164105</v>
      </c>
    </row>
    <row r="5" spans="1:46">
      <c r="B5" t="s">
        <v>121</v>
      </c>
      <c r="C5" s="17">
        <f>C52</f>
        <v>951630</v>
      </c>
      <c r="D5" t="s">
        <v>122</v>
      </c>
      <c r="H5" s="13"/>
      <c r="I5" s="13"/>
    </row>
    <row r="6" spans="1:46">
      <c r="B6" t="s">
        <v>89</v>
      </c>
      <c r="C6" s="17">
        <v>950920</v>
      </c>
      <c r="D6" t="s">
        <v>95</v>
      </c>
    </row>
    <row r="7" spans="1:46">
      <c r="B7" t="s">
        <v>63</v>
      </c>
      <c r="C7" s="17">
        <v>80295</v>
      </c>
    </row>
    <row r="8" spans="1:46">
      <c r="B8" t="s">
        <v>42</v>
      </c>
      <c r="C8" s="18">
        <f>G8+H8</f>
        <v>1362800</v>
      </c>
      <c r="D8" t="s">
        <v>31</v>
      </c>
      <c r="G8" s="13">
        <v>806200</v>
      </c>
      <c r="H8" s="13">
        <v>556600</v>
      </c>
    </row>
    <row r="9" spans="1:46">
      <c r="B9" s="7" t="s">
        <v>17</v>
      </c>
      <c r="C9" s="15">
        <v>232000</v>
      </c>
      <c r="D9" t="s">
        <v>46</v>
      </c>
    </row>
    <row r="10" spans="1:46">
      <c r="B10" s="7" t="s">
        <v>18</v>
      </c>
      <c r="C10" s="15">
        <v>154000</v>
      </c>
      <c r="D10" t="s">
        <v>33</v>
      </c>
      <c r="F10" s="13"/>
    </row>
    <row r="11" spans="1:46">
      <c r="A11" t="s">
        <v>5</v>
      </c>
      <c r="B11" s="12" t="s">
        <v>6</v>
      </c>
      <c r="C11" s="17">
        <v>0</v>
      </c>
      <c r="D11" t="s">
        <v>59</v>
      </c>
    </row>
    <row r="12" spans="1:46">
      <c r="B12" s="20" t="s">
        <v>7</v>
      </c>
      <c r="C12" s="11">
        <v>66000</v>
      </c>
      <c r="D12" t="s">
        <v>61</v>
      </c>
      <c r="H12" s="4"/>
    </row>
    <row r="13" spans="1:46">
      <c r="B13" s="20" t="s">
        <v>8</v>
      </c>
      <c r="C13" s="17">
        <v>19900</v>
      </c>
      <c r="D13" t="s">
        <v>102</v>
      </c>
    </row>
    <row r="14" spans="1:46">
      <c r="B14" s="20" t="s">
        <v>60</v>
      </c>
      <c r="C14" s="11">
        <v>39510</v>
      </c>
      <c r="D14" t="s">
        <v>57</v>
      </c>
    </row>
    <row r="15" spans="1:46">
      <c r="B15" s="20" t="s">
        <v>21</v>
      </c>
      <c r="C15" s="11">
        <v>34370</v>
      </c>
      <c r="D15" t="s">
        <v>57</v>
      </c>
    </row>
    <row r="16" spans="1:46">
      <c r="B16" s="20" t="s">
        <v>9</v>
      </c>
      <c r="C16" s="17">
        <v>100000</v>
      </c>
      <c r="D16" t="s">
        <v>57</v>
      </c>
    </row>
    <row r="17" spans="2:8">
      <c r="B17" s="20" t="s">
        <v>10</v>
      </c>
      <c r="C17" s="17">
        <v>88000</v>
      </c>
      <c r="D17" t="s">
        <v>98</v>
      </c>
    </row>
    <row r="18" spans="2:8">
      <c r="B18" s="7" t="s">
        <v>12</v>
      </c>
      <c r="C18" s="15">
        <v>464210</v>
      </c>
      <c r="D18" t="s">
        <v>28</v>
      </c>
    </row>
    <row r="19" spans="2:8">
      <c r="B19" t="s">
        <v>13</v>
      </c>
      <c r="C19" s="15">
        <v>152772</v>
      </c>
      <c r="D19" t="s">
        <v>88</v>
      </c>
    </row>
    <row r="20" spans="2:8">
      <c r="B20" t="s">
        <v>81</v>
      </c>
      <c r="C20" s="16">
        <v>104020</v>
      </c>
      <c r="D20" t="s">
        <v>101</v>
      </c>
    </row>
    <row r="21" spans="2:8">
      <c r="B21" s="20" t="s">
        <v>0</v>
      </c>
      <c r="C21" s="17">
        <v>3630000</v>
      </c>
      <c r="D21" t="s">
        <v>25</v>
      </c>
    </row>
    <row r="22" spans="2:8">
      <c r="B22" s="20" t="s">
        <v>30</v>
      </c>
      <c r="C22" s="17">
        <v>294790</v>
      </c>
      <c r="D22" t="s">
        <v>104</v>
      </c>
    </row>
    <row r="23" spans="2:8">
      <c r="B23" t="s">
        <v>47</v>
      </c>
    </row>
    <row r="24" spans="2:8">
      <c r="B24" s="20" t="s">
        <v>103</v>
      </c>
      <c r="C24" s="15">
        <v>130400</v>
      </c>
      <c r="G24" s="4"/>
    </row>
    <row r="25" spans="2:8">
      <c r="B25" s="20" t="s">
        <v>64</v>
      </c>
      <c r="C25" s="15">
        <v>31380</v>
      </c>
    </row>
    <row r="26" spans="2:8">
      <c r="B26" s="20" t="s">
        <v>65</v>
      </c>
      <c r="C26" s="15">
        <v>30910</v>
      </c>
    </row>
    <row r="27" spans="2:8">
      <c r="B27" s="20" t="s">
        <v>69</v>
      </c>
      <c r="C27" s="15">
        <v>7590</v>
      </c>
      <c r="D27" s="4"/>
    </row>
    <row r="28" spans="2:8">
      <c r="B28" s="20" t="s">
        <v>86</v>
      </c>
      <c r="C28" s="15">
        <v>550000</v>
      </c>
      <c r="D28" s="4" t="s">
        <v>119</v>
      </c>
    </row>
    <row r="29" spans="2:8">
      <c r="B29" t="s">
        <v>44</v>
      </c>
      <c r="C29" s="1">
        <f>SUM(C2:C28)-SUM(C14:C16)</f>
        <v>15935228</v>
      </c>
    </row>
    <row r="31" spans="2:8">
      <c r="B31" t="s">
        <v>2</v>
      </c>
      <c r="C31" s="15">
        <v>1000000</v>
      </c>
      <c r="D31" t="s">
        <v>58</v>
      </c>
    </row>
    <row r="32" spans="2:8">
      <c r="B32" t="s">
        <v>23</v>
      </c>
      <c r="C32" s="15">
        <f>G32+H32</f>
        <v>2361064</v>
      </c>
      <c r="D32" t="s">
        <v>38</v>
      </c>
      <c r="G32">
        <v>690314</v>
      </c>
      <c r="H32">
        <v>1670750</v>
      </c>
    </row>
    <row r="33" spans="2:4">
      <c r="B33" t="s">
        <v>45</v>
      </c>
      <c r="C33" s="15">
        <v>250000</v>
      </c>
      <c r="D33" t="s">
        <v>97</v>
      </c>
    </row>
    <row r="34" spans="2:4">
      <c r="B34" t="s">
        <v>67</v>
      </c>
      <c r="C34" s="15">
        <v>378670</v>
      </c>
      <c r="D34" t="s">
        <v>83</v>
      </c>
    </row>
    <row r="35" spans="2:4">
      <c r="B35" t="s">
        <v>74</v>
      </c>
      <c r="C35" s="15">
        <v>250000</v>
      </c>
      <c r="D35" t="s">
        <v>84</v>
      </c>
    </row>
    <row r="36" spans="2:4">
      <c r="B36" t="s">
        <v>35</v>
      </c>
      <c r="C36" s="1">
        <f>SUM(C31:C35)</f>
        <v>4239734</v>
      </c>
    </row>
    <row r="38" spans="2:4">
      <c r="B38" t="s">
        <v>1</v>
      </c>
    </row>
    <row r="39" spans="2:4">
      <c r="B39" t="s">
        <v>114</v>
      </c>
      <c r="C39" s="1">
        <v>318150</v>
      </c>
    </row>
    <row r="40" spans="2:4">
      <c r="B40" t="s">
        <v>115</v>
      </c>
      <c r="C40" s="1">
        <v>357200</v>
      </c>
    </row>
    <row r="41" spans="2:4">
      <c r="B41" t="s">
        <v>116</v>
      </c>
      <c r="C41" s="1">
        <v>25200</v>
      </c>
    </row>
    <row r="42" spans="2:4">
      <c r="B42" t="s">
        <v>117</v>
      </c>
      <c r="C42" s="1">
        <v>85050</v>
      </c>
    </row>
    <row r="43" spans="2:4">
      <c r="B43" t="s">
        <v>35</v>
      </c>
      <c r="C43" s="1">
        <f>SUM(C39:C42)</f>
        <v>785600</v>
      </c>
    </row>
    <row r="45" spans="2:4">
      <c r="B45" t="s">
        <v>90</v>
      </c>
    </row>
    <row r="46" spans="2:4">
      <c r="B46" t="s">
        <v>105</v>
      </c>
      <c r="C46" s="1">
        <v>226350</v>
      </c>
    </row>
    <row r="47" spans="2:4">
      <c r="B47" t="s">
        <v>94</v>
      </c>
      <c r="C47" s="1">
        <v>62590</v>
      </c>
    </row>
    <row r="48" spans="2:4">
      <c r="B48" t="s">
        <v>92</v>
      </c>
      <c r="C48" s="1">
        <v>52810</v>
      </c>
    </row>
    <row r="49" spans="2:3">
      <c r="B49" t="s">
        <v>118</v>
      </c>
      <c r="C49" s="1">
        <v>309830</v>
      </c>
    </row>
    <row r="50" spans="2:3">
      <c r="B50" t="s">
        <v>93</v>
      </c>
      <c r="C50" s="1">
        <v>12650</v>
      </c>
    </row>
    <row r="51" spans="2:3">
      <c r="B51" t="s">
        <v>110</v>
      </c>
      <c r="C51" s="1">
        <v>287400</v>
      </c>
    </row>
    <row r="52" spans="2:3">
      <c r="B52" t="s">
        <v>35</v>
      </c>
      <c r="C52" s="1">
        <f>SUM(C46:C51)</f>
        <v>951630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T52"/>
  <sheetViews>
    <sheetView workbookViewId="0">
      <selection activeCell="F1" sqref="F1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16678500</v>
      </c>
      <c r="C1" s="1">
        <f>B1-(B1*0.8*0.025)</f>
        <v>16344930</v>
      </c>
      <c r="D1" s="4">
        <f>C1-C31</f>
        <v>3164487</v>
      </c>
      <c r="F1" s="4">
        <f>D1-C38</f>
        <v>-1046595</v>
      </c>
      <c r="G1" t="s">
        <v>78</v>
      </c>
      <c r="H1" s="4">
        <f>B1-C1</f>
        <v>333570</v>
      </c>
      <c r="I1" s="4">
        <f>B1/30</f>
        <v>555950</v>
      </c>
    </row>
    <row r="2" spans="1:46">
      <c r="A2" t="s">
        <v>1</v>
      </c>
      <c r="C2" s="1">
        <f>C43</f>
        <v>345230</v>
      </c>
      <c r="D2" s="3">
        <f>C2/B1</f>
        <v>2.0699103636418144E-2</v>
      </c>
      <c r="AT2">
        <v>1</v>
      </c>
    </row>
    <row r="3" spans="1:46">
      <c r="A3" t="s">
        <v>3</v>
      </c>
      <c r="B3" t="s">
        <v>39</v>
      </c>
      <c r="C3" s="1">
        <f>K3+L3+M3+N3+O3</f>
        <v>4383945</v>
      </c>
      <c r="D3" s="3">
        <f>C3/B1</f>
        <v>0.26285007644572356</v>
      </c>
      <c r="E3" t="s">
        <v>120</v>
      </c>
      <c r="K3" s="13">
        <v>795915</v>
      </c>
      <c r="L3" s="13">
        <v>1031344</v>
      </c>
      <c r="M3" s="13">
        <v>1135508</v>
      </c>
      <c r="N3" s="13">
        <v>1421178</v>
      </c>
      <c r="O3" s="13"/>
    </row>
    <row r="4" spans="1:46">
      <c r="B4" t="s">
        <v>40</v>
      </c>
      <c r="C4" s="1">
        <f>H4+I4</f>
        <v>321440</v>
      </c>
      <c r="D4" t="s">
        <v>34</v>
      </c>
      <c r="H4" s="13">
        <v>190080</v>
      </c>
      <c r="I4" s="13">
        <v>131360</v>
      </c>
    </row>
    <row r="5" spans="1:46">
      <c r="B5" t="s">
        <v>121</v>
      </c>
      <c r="C5" s="17">
        <f>C52</f>
        <v>687520</v>
      </c>
      <c r="D5" t="s">
        <v>122</v>
      </c>
      <c r="H5" s="13"/>
      <c r="I5" s="13"/>
    </row>
    <row r="6" spans="1:46">
      <c r="B6" t="s">
        <v>89</v>
      </c>
      <c r="C6" s="17">
        <v>813430</v>
      </c>
      <c r="D6" t="s">
        <v>95</v>
      </c>
    </row>
    <row r="7" spans="1:46">
      <c r="B7" t="s">
        <v>63</v>
      </c>
      <c r="C7" s="17">
        <v>81278</v>
      </c>
    </row>
    <row r="8" spans="1:46">
      <c r="B8" t="s">
        <v>42</v>
      </c>
      <c r="C8" s="18">
        <f>G8+H8</f>
        <v>1142900</v>
      </c>
      <c r="D8" t="s">
        <v>31</v>
      </c>
      <c r="G8" s="13">
        <v>487600</v>
      </c>
      <c r="H8" s="13">
        <v>655300</v>
      </c>
    </row>
    <row r="9" spans="1:46">
      <c r="B9" s="7" t="s">
        <v>17</v>
      </c>
      <c r="C9" s="15">
        <v>173000</v>
      </c>
      <c r="D9" t="s">
        <v>46</v>
      </c>
    </row>
    <row r="10" spans="1:46">
      <c r="B10" s="7" t="s">
        <v>18</v>
      </c>
      <c r="C10" s="15">
        <v>168000</v>
      </c>
      <c r="D10" t="s">
        <v>33</v>
      </c>
      <c r="F10" s="13"/>
    </row>
    <row r="11" spans="1:46">
      <c r="A11" t="s">
        <v>5</v>
      </c>
      <c r="B11" s="12" t="s">
        <v>6</v>
      </c>
      <c r="C11" s="17">
        <v>0</v>
      </c>
      <c r="D11" t="s">
        <v>59</v>
      </c>
    </row>
    <row r="12" spans="1:46">
      <c r="B12" s="20" t="s">
        <v>125</v>
      </c>
      <c r="C12" s="11">
        <v>66000</v>
      </c>
      <c r="D12" t="s">
        <v>61</v>
      </c>
      <c r="H12" s="4"/>
    </row>
    <row r="13" spans="1:46">
      <c r="B13" s="20" t="s">
        <v>126</v>
      </c>
      <c r="C13" s="17">
        <v>19900</v>
      </c>
      <c r="D13" t="s">
        <v>102</v>
      </c>
    </row>
    <row r="14" spans="1:46">
      <c r="B14" s="20" t="s">
        <v>60</v>
      </c>
      <c r="C14" s="11">
        <v>39510</v>
      </c>
      <c r="D14" t="s">
        <v>57</v>
      </c>
    </row>
    <row r="15" spans="1:46">
      <c r="B15" s="20" t="s">
        <v>21</v>
      </c>
      <c r="C15" s="11">
        <v>34370</v>
      </c>
      <c r="D15" t="s">
        <v>57</v>
      </c>
    </row>
    <row r="16" spans="1:46">
      <c r="B16" s="20" t="s">
        <v>9</v>
      </c>
      <c r="C16" s="17">
        <v>100000</v>
      </c>
      <c r="D16" t="s">
        <v>57</v>
      </c>
    </row>
    <row r="17" spans="2:7">
      <c r="B17" s="20" t="s">
        <v>10</v>
      </c>
      <c r="C17" s="17">
        <v>88000</v>
      </c>
      <c r="D17" t="s">
        <v>98</v>
      </c>
    </row>
    <row r="18" spans="2:7">
      <c r="B18" s="7" t="s">
        <v>12</v>
      </c>
      <c r="C18" s="15">
        <v>554350</v>
      </c>
      <c r="D18" t="s">
        <v>28</v>
      </c>
    </row>
    <row r="19" spans="2:7">
      <c r="B19" t="s">
        <v>13</v>
      </c>
      <c r="C19" s="15">
        <v>0</v>
      </c>
      <c r="D19" t="s">
        <v>88</v>
      </c>
    </row>
    <row r="20" spans="2:7">
      <c r="B20" t="s">
        <v>81</v>
      </c>
      <c r="C20" s="16">
        <v>78270</v>
      </c>
      <c r="D20" t="s">
        <v>101</v>
      </c>
    </row>
    <row r="21" spans="2:7">
      <c r="B21" s="20" t="s">
        <v>0</v>
      </c>
      <c r="C21" s="17">
        <v>3630000</v>
      </c>
      <c r="D21" t="s">
        <v>25</v>
      </c>
    </row>
    <row r="22" spans="2:7">
      <c r="B22" s="20" t="s">
        <v>30</v>
      </c>
      <c r="C22" s="17">
        <v>294790</v>
      </c>
      <c r="D22" t="s">
        <v>104</v>
      </c>
    </row>
    <row r="23" spans="2:7">
      <c r="B23" t="s">
        <v>47</v>
      </c>
    </row>
    <row r="24" spans="2:7">
      <c r="B24" s="20" t="s">
        <v>103</v>
      </c>
      <c r="C24" s="15">
        <v>130400</v>
      </c>
      <c r="G24" s="4"/>
    </row>
    <row r="25" spans="2:7">
      <c r="B25" s="20" t="s">
        <v>64</v>
      </c>
      <c r="C25" s="15">
        <v>35780</v>
      </c>
    </row>
    <row r="26" spans="2:7">
      <c r="B26" s="20" t="s">
        <v>65</v>
      </c>
      <c r="C26" s="15">
        <v>39420</v>
      </c>
    </row>
    <row r="27" spans="2:7">
      <c r="B27" s="20" t="s">
        <v>69</v>
      </c>
      <c r="C27" s="15">
        <v>7590</v>
      </c>
      <c r="D27" s="4"/>
    </row>
    <row r="28" spans="2:7">
      <c r="B28" s="20" t="s">
        <v>128</v>
      </c>
      <c r="C28" s="15">
        <v>6000</v>
      </c>
      <c r="D28" s="4"/>
    </row>
    <row r="29" spans="2:7">
      <c r="B29" s="20" t="s">
        <v>127</v>
      </c>
      <c r="C29" s="15">
        <v>13200</v>
      </c>
      <c r="D29" s="4" t="s">
        <v>129</v>
      </c>
    </row>
    <row r="30" spans="2:7">
      <c r="B30" s="20" t="s">
        <v>124</v>
      </c>
      <c r="C30" s="15">
        <v>100000</v>
      </c>
      <c r="D30" s="4" t="s">
        <v>129</v>
      </c>
    </row>
    <row r="31" spans="2:7">
      <c r="B31" t="s">
        <v>44</v>
      </c>
      <c r="C31" s="1">
        <f>SUM(C2:C30)-SUM(C14:C16)</f>
        <v>13180443</v>
      </c>
    </row>
    <row r="33" spans="2:8">
      <c r="B33" t="s">
        <v>2</v>
      </c>
      <c r="C33" s="15">
        <v>1000000</v>
      </c>
      <c r="D33" t="s">
        <v>58</v>
      </c>
    </row>
    <row r="34" spans="2:8">
      <c r="B34" t="s">
        <v>23</v>
      </c>
      <c r="C34" s="15">
        <f>G34+H34</f>
        <v>2332412</v>
      </c>
      <c r="D34" t="s">
        <v>38</v>
      </c>
      <c r="G34">
        <v>661672</v>
      </c>
      <c r="H34">
        <v>1670740</v>
      </c>
    </row>
    <row r="35" spans="2:8">
      <c r="B35" t="s">
        <v>45</v>
      </c>
      <c r="C35" s="15">
        <v>250000</v>
      </c>
      <c r="D35" t="s">
        <v>97</v>
      </c>
    </row>
    <row r="36" spans="2:8">
      <c r="B36" t="s">
        <v>67</v>
      </c>
      <c r="C36" s="15">
        <v>378670</v>
      </c>
      <c r="D36" t="s">
        <v>83</v>
      </c>
    </row>
    <row r="37" spans="2:8">
      <c r="B37" t="s">
        <v>74</v>
      </c>
      <c r="C37" s="15">
        <v>250000</v>
      </c>
      <c r="D37" t="s">
        <v>84</v>
      </c>
    </row>
    <row r="38" spans="2:8">
      <c r="B38" t="s">
        <v>35</v>
      </c>
      <c r="C38" s="1">
        <f>SUM(C33:C37)</f>
        <v>4211082</v>
      </c>
    </row>
    <row r="40" spans="2:8">
      <c r="B40" t="s">
        <v>1</v>
      </c>
    </row>
    <row r="41" spans="2:8">
      <c r="B41" t="s">
        <v>114</v>
      </c>
      <c r="C41" s="1">
        <v>307430</v>
      </c>
    </row>
    <row r="42" spans="2:8">
      <c r="B42" t="s">
        <v>123</v>
      </c>
      <c r="C42" s="1">
        <v>37800</v>
      </c>
    </row>
    <row r="43" spans="2:8">
      <c r="B43" t="s">
        <v>35</v>
      </c>
      <c r="C43" s="1">
        <f>SUM(C41:C42)</f>
        <v>345230</v>
      </c>
    </row>
    <row r="45" spans="2:8">
      <c r="B45" t="s">
        <v>90</v>
      </c>
    </row>
    <row r="46" spans="2:8">
      <c r="B46" t="s">
        <v>105</v>
      </c>
      <c r="C46" s="1">
        <v>78760</v>
      </c>
    </row>
    <row r="47" spans="2:8">
      <c r="B47" t="s">
        <v>94</v>
      </c>
      <c r="C47" s="1">
        <v>108240</v>
      </c>
    </row>
    <row r="48" spans="2:8">
      <c r="B48" t="s">
        <v>92</v>
      </c>
      <c r="C48" s="1">
        <v>53960</v>
      </c>
    </row>
    <row r="49" spans="2:3">
      <c r="B49" t="s">
        <v>118</v>
      </c>
      <c r="C49" s="1">
        <v>174790</v>
      </c>
    </row>
    <row r="50" spans="2:3">
      <c r="B50" t="s">
        <v>93</v>
      </c>
      <c r="C50" s="1">
        <v>22300</v>
      </c>
    </row>
    <row r="51" spans="2:3">
      <c r="B51" t="s">
        <v>110</v>
      </c>
      <c r="C51" s="1">
        <v>249470</v>
      </c>
    </row>
    <row r="52" spans="2:3">
      <c r="B52" t="s">
        <v>35</v>
      </c>
      <c r="C52" s="1">
        <f>SUM(C46:C51)</f>
        <v>687520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T52"/>
  <sheetViews>
    <sheetView topLeftCell="A19" workbookViewId="0">
      <selection activeCell="F1" sqref="F1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23032500</v>
      </c>
      <c r="C1" s="1">
        <f>B1-(B1*0.8*0.025)</f>
        <v>22571850</v>
      </c>
      <c r="D1" s="4">
        <f>C1-C31</f>
        <v>7624127</v>
      </c>
      <c r="F1" s="4">
        <f>D1-C38</f>
        <v>3274790</v>
      </c>
      <c r="G1" t="s">
        <v>78</v>
      </c>
      <c r="H1" s="4">
        <f>B1-C1</f>
        <v>460650</v>
      </c>
      <c r="I1" s="4">
        <f>B1/30</f>
        <v>767750</v>
      </c>
    </row>
    <row r="2" spans="1:46">
      <c r="A2" t="s">
        <v>1</v>
      </c>
      <c r="C2" s="1">
        <f>C43</f>
        <v>281540</v>
      </c>
      <c r="D2" s="3">
        <f>C2/B1</f>
        <v>1.2223597091066971E-2</v>
      </c>
      <c r="AT2">
        <v>1</v>
      </c>
    </row>
    <row r="3" spans="1:46">
      <c r="A3" t="s">
        <v>3</v>
      </c>
      <c r="B3" t="s">
        <v>39</v>
      </c>
      <c r="C3" s="1">
        <f>K3+L3+M3+N3+O3</f>
        <v>5362391</v>
      </c>
      <c r="D3" s="3">
        <f>C3/B1</f>
        <v>0.23281845218712688</v>
      </c>
      <c r="E3" t="s">
        <v>120</v>
      </c>
      <c r="K3" s="13">
        <v>1980975</v>
      </c>
      <c r="L3" s="13">
        <v>1070138</v>
      </c>
      <c r="M3" s="13">
        <v>890100</v>
      </c>
      <c r="N3" s="13">
        <v>1421178</v>
      </c>
      <c r="O3" s="13"/>
    </row>
    <row r="4" spans="1:46">
      <c r="B4" t="s">
        <v>40</v>
      </c>
      <c r="C4" s="1">
        <f>H4+I4</f>
        <v>263109</v>
      </c>
      <c r="D4" t="s">
        <v>34</v>
      </c>
      <c r="H4" s="13">
        <v>166782</v>
      </c>
      <c r="I4" s="13">
        <v>96327</v>
      </c>
    </row>
    <row r="5" spans="1:46">
      <c r="B5" t="s">
        <v>121</v>
      </c>
      <c r="C5" s="17">
        <f>C52</f>
        <v>791280</v>
      </c>
      <c r="D5" t="s">
        <v>122</v>
      </c>
      <c r="H5" s="13"/>
      <c r="I5" s="13"/>
    </row>
    <row r="6" spans="1:46">
      <c r="B6" t="s">
        <v>89</v>
      </c>
      <c r="C6" s="17">
        <v>1123550</v>
      </c>
      <c r="D6" t="s">
        <v>95</v>
      </c>
    </row>
    <row r="7" spans="1:46">
      <c r="B7" t="s">
        <v>63</v>
      </c>
      <c r="C7" s="17">
        <v>74398</v>
      </c>
    </row>
    <row r="8" spans="1:46">
      <c r="B8" t="s">
        <v>42</v>
      </c>
      <c r="C8" s="18">
        <f>G8+H8</f>
        <v>1346500</v>
      </c>
      <c r="D8" t="s">
        <v>31</v>
      </c>
      <c r="G8" s="13">
        <v>410700</v>
      </c>
      <c r="H8" s="13">
        <v>935800</v>
      </c>
    </row>
    <row r="9" spans="1:46">
      <c r="B9" s="7" t="s">
        <v>17</v>
      </c>
      <c r="C9" s="15">
        <v>173000</v>
      </c>
      <c r="D9" t="s">
        <v>46</v>
      </c>
    </row>
    <row r="10" spans="1:46">
      <c r="B10" s="7" t="s">
        <v>18</v>
      </c>
      <c r="C10" s="15">
        <v>182000</v>
      </c>
      <c r="D10" t="s">
        <v>33</v>
      </c>
      <c r="F10" s="13"/>
    </row>
    <row r="11" spans="1:46">
      <c r="A11" t="s">
        <v>5</v>
      </c>
      <c r="B11" s="12" t="s">
        <v>6</v>
      </c>
      <c r="C11" s="17">
        <v>0</v>
      </c>
      <c r="D11" t="s">
        <v>59</v>
      </c>
    </row>
    <row r="12" spans="1:46">
      <c r="B12" s="20" t="s">
        <v>125</v>
      </c>
      <c r="C12" s="11">
        <v>66000</v>
      </c>
      <c r="D12" t="s">
        <v>61</v>
      </c>
      <c r="H12" s="4"/>
    </row>
    <row r="13" spans="1:46">
      <c r="B13" s="20" t="s">
        <v>126</v>
      </c>
      <c r="C13" s="17">
        <v>19900</v>
      </c>
      <c r="D13" t="s">
        <v>102</v>
      </c>
    </row>
    <row r="14" spans="1:46">
      <c r="B14" s="20" t="s">
        <v>60</v>
      </c>
      <c r="C14" s="11">
        <v>39510</v>
      </c>
      <c r="D14" t="s">
        <v>57</v>
      </c>
    </row>
    <row r="15" spans="1:46">
      <c r="B15" s="20" t="s">
        <v>21</v>
      </c>
      <c r="C15" s="11">
        <v>34370</v>
      </c>
      <c r="D15" t="s">
        <v>57</v>
      </c>
    </row>
    <row r="16" spans="1:46">
      <c r="B16" s="20" t="s">
        <v>9</v>
      </c>
      <c r="C16" s="17">
        <v>100000</v>
      </c>
      <c r="D16" t="s">
        <v>57</v>
      </c>
    </row>
    <row r="17" spans="2:7">
      <c r="B17" s="20" t="s">
        <v>10</v>
      </c>
      <c r="C17" s="17">
        <v>88000</v>
      </c>
      <c r="D17" t="s">
        <v>98</v>
      </c>
    </row>
    <row r="18" spans="2:7">
      <c r="B18" s="7" t="s">
        <v>12</v>
      </c>
      <c r="C18" s="15">
        <v>515880</v>
      </c>
      <c r="D18" t="s">
        <v>28</v>
      </c>
    </row>
    <row r="19" spans="2:7">
      <c r="B19" t="s">
        <v>13</v>
      </c>
      <c r="C19" s="15">
        <v>81775</v>
      </c>
      <c r="D19" t="s">
        <v>88</v>
      </c>
    </row>
    <row r="20" spans="2:7">
      <c r="B20" t="s">
        <v>81</v>
      </c>
      <c r="C20" s="16">
        <v>65530</v>
      </c>
      <c r="D20" t="s">
        <v>101</v>
      </c>
    </row>
    <row r="21" spans="2:7">
      <c r="B21" s="20" t="s">
        <v>0</v>
      </c>
      <c r="C21" s="17">
        <v>3630000</v>
      </c>
      <c r="D21" t="s">
        <v>25</v>
      </c>
    </row>
    <row r="22" spans="2:7">
      <c r="B22" s="20" t="s">
        <v>30</v>
      </c>
      <c r="C22" s="17">
        <v>294790</v>
      </c>
      <c r="D22" t="s">
        <v>104</v>
      </c>
    </row>
    <row r="23" spans="2:7">
      <c r="B23" t="s">
        <v>47</v>
      </c>
      <c r="C23" s="1">
        <v>410800</v>
      </c>
    </row>
    <row r="24" spans="2:7">
      <c r="B24" s="20" t="s">
        <v>103</v>
      </c>
      <c r="C24" s="15">
        <v>130400</v>
      </c>
      <c r="G24" s="4"/>
    </row>
    <row r="25" spans="2:7">
      <c r="B25" s="20" t="s">
        <v>64</v>
      </c>
      <c r="C25" s="15">
        <v>21850</v>
      </c>
    </row>
    <row r="26" spans="2:7">
      <c r="B26" s="20" t="s">
        <v>65</v>
      </c>
      <c r="C26" s="15">
        <v>19030</v>
      </c>
    </row>
    <row r="27" spans="2:7">
      <c r="B27" s="20" t="s">
        <v>69</v>
      </c>
      <c r="C27" s="15">
        <v>0</v>
      </c>
      <c r="D27" s="4"/>
    </row>
    <row r="28" spans="2:7">
      <c r="B28" s="20" t="s">
        <v>128</v>
      </c>
      <c r="C28" s="15">
        <v>6000</v>
      </c>
      <c r="D28" s="4"/>
    </row>
    <row r="29" spans="2:7">
      <c r="B29" s="20" t="s">
        <v>127</v>
      </c>
      <c r="C29" s="15">
        <v>0</v>
      </c>
      <c r="D29" s="4" t="s">
        <v>129</v>
      </c>
    </row>
    <row r="30" spans="2:7">
      <c r="B30" s="20" t="s">
        <v>124</v>
      </c>
      <c r="C30" s="15">
        <v>0</v>
      </c>
      <c r="D30" s="4" t="s">
        <v>129</v>
      </c>
    </row>
    <row r="31" spans="2:7">
      <c r="B31" t="s">
        <v>44</v>
      </c>
      <c r="C31" s="1">
        <f>SUM(C2:C30)-SUM(C14:C16)</f>
        <v>14947723</v>
      </c>
    </row>
    <row r="33" spans="2:10">
      <c r="B33" t="s">
        <v>2</v>
      </c>
      <c r="C33" s="15">
        <v>1000000</v>
      </c>
      <c r="D33" t="s">
        <v>58</v>
      </c>
    </row>
    <row r="34" spans="2:10">
      <c r="B34" t="s">
        <v>23</v>
      </c>
      <c r="C34" s="15">
        <f>G34+H34</f>
        <v>2328337</v>
      </c>
      <c r="D34" t="s">
        <v>38</v>
      </c>
      <c r="G34">
        <v>657733</v>
      </c>
      <c r="H34">
        <v>1670604</v>
      </c>
    </row>
    <row r="35" spans="2:10">
      <c r="B35" t="s">
        <v>45</v>
      </c>
      <c r="C35" s="15">
        <v>250000</v>
      </c>
      <c r="D35" t="s">
        <v>97</v>
      </c>
    </row>
    <row r="36" spans="2:10">
      <c r="B36" t="s">
        <v>67</v>
      </c>
      <c r="C36" s="15">
        <f>SUM(I36:J36)</f>
        <v>521000</v>
      </c>
      <c r="D36" t="s">
        <v>83</v>
      </c>
      <c r="I36">
        <v>390600</v>
      </c>
      <c r="J36">
        <v>130400</v>
      </c>
    </row>
    <row r="37" spans="2:10">
      <c r="B37" t="s">
        <v>74</v>
      </c>
      <c r="C37" s="15">
        <v>250000</v>
      </c>
      <c r="D37" t="s">
        <v>84</v>
      </c>
    </row>
    <row r="38" spans="2:10">
      <c r="B38" t="s">
        <v>35</v>
      </c>
      <c r="C38" s="1">
        <f>SUM(C33:C37)</f>
        <v>4349337</v>
      </c>
    </row>
    <row r="40" spans="2:10">
      <c r="B40" t="s">
        <v>1</v>
      </c>
    </row>
    <row r="41" spans="2:10">
      <c r="B41" t="s">
        <v>114</v>
      </c>
      <c r="C41" s="1">
        <v>162540</v>
      </c>
    </row>
    <row r="42" spans="2:10">
      <c r="B42" t="s">
        <v>50</v>
      </c>
      <c r="C42" s="1">
        <v>119000</v>
      </c>
    </row>
    <row r="43" spans="2:10">
      <c r="B43" t="s">
        <v>35</v>
      </c>
      <c r="C43" s="1">
        <f>SUM(C41:C42)</f>
        <v>281540</v>
      </c>
    </row>
    <row r="45" spans="2:10">
      <c r="B45" t="s">
        <v>90</v>
      </c>
    </row>
    <row r="46" spans="2:10">
      <c r="B46" t="s">
        <v>105</v>
      </c>
      <c r="C46" s="1">
        <v>78700</v>
      </c>
    </row>
    <row r="47" spans="2:10">
      <c r="B47" t="s">
        <v>94</v>
      </c>
      <c r="C47" s="1">
        <v>157820</v>
      </c>
    </row>
    <row r="48" spans="2:10">
      <c r="B48" t="s">
        <v>92</v>
      </c>
      <c r="C48" s="1">
        <v>114580</v>
      </c>
    </row>
    <row r="49" spans="2:3">
      <c r="B49" t="s">
        <v>118</v>
      </c>
      <c r="C49" s="1">
        <v>177780</v>
      </c>
    </row>
    <row r="50" spans="2:3">
      <c r="B50" t="s">
        <v>93</v>
      </c>
      <c r="C50" s="1">
        <v>8910</v>
      </c>
    </row>
    <row r="51" spans="2:3">
      <c r="B51" t="s">
        <v>110</v>
      </c>
      <c r="C51" s="1">
        <v>253490</v>
      </c>
    </row>
    <row r="52" spans="2:3">
      <c r="B52" t="s">
        <v>35</v>
      </c>
      <c r="C52" s="1">
        <f>SUM(C46:C51)</f>
        <v>791280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T51"/>
  <sheetViews>
    <sheetView topLeftCell="C1" workbookViewId="0">
      <selection activeCell="C34" sqref="C34:C36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20500000</v>
      </c>
      <c r="C1" s="1">
        <f>B1-(B1*0.8*0.025)</f>
        <v>20090000</v>
      </c>
      <c r="D1" s="4">
        <f>C1-C30</f>
        <v>5592046</v>
      </c>
      <c r="E1" s="3">
        <f>D1/B1</f>
        <v>0.27278273170731709</v>
      </c>
      <c r="F1" s="4">
        <f>D1-C37</f>
        <v>1352382</v>
      </c>
      <c r="G1" t="s">
        <v>78</v>
      </c>
      <c r="H1" s="4">
        <f>B1-C1</f>
        <v>410000</v>
      </c>
      <c r="I1" s="4">
        <f>B1/30</f>
        <v>683333.33333333337</v>
      </c>
    </row>
    <row r="2" spans="1:46">
      <c r="A2" t="s">
        <v>1</v>
      </c>
      <c r="C2" s="1">
        <f>C41</f>
        <v>1285000</v>
      </c>
      <c r="D2" s="3">
        <f>C2/B1</f>
        <v>6.2682926829268293E-2</v>
      </c>
      <c r="AT2">
        <v>1</v>
      </c>
    </row>
    <row r="3" spans="1:46">
      <c r="A3" t="s">
        <v>3</v>
      </c>
      <c r="B3" t="s">
        <v>39</v>
      </c>
      <c r="C3" s="1">
        <f>K3+L3+M3+N3+O3</f>
        <v>5508310</v>
      </c>
      <c r="D3" s="3">
        <f>C3/B1</f>
        <v>0.26869804878048781</v>
      </c>
      <c r="E3" t="s">
        <v>120</v>
      </c>
      <c r="K3" s="13">
        <v>1089608</v>
      </c>
      <c r="L3" s="13">
        <v>1253625</v>
      </c>
      <c r="M3" s="13">
        <v>897111</v>
      </c>
      <c r="N3" s="13">
        <v>1002194</v>
      </c>
      <c r="O3" s="13">
        <v>1265772</v>
      </c>
    </row>
    <row r="4" spans="1:46">
      <c r="B4" t="s">
        <v>40</v>
      </c>
      <c r="C4" s="1">
        <f>H4+I4</f>
        <v>297546</v>
      </c>
      <c r="D4" t="s">
        <v>34</v>
      </c>
      <c r="H4" s="13">
        <v>194525</v>
      </c>
      <c r="I4" s="13">
        <v>103021</v>
      </c>
    </row>
    <row r="5" spans="1:46">
      <c r="B5" t="s">
        <v>121</v>
      </c>
      <c r="C5" s="17">
        <f>C51</f>
        <v>844580</v>
      </c>
      <c r="D5" t="s">
        <v>122</v>
      </c>
      <c r="H5" s="13"/>
      <c r="I5" s="13"/>
    </row>
    <row r="6" spans="1:46">
      <c r="B6" t="s">
        <v>89</v>
      </c>
      <c r="C6" s="17">
        <v>716450</v>
      </c>
      <c r="D6" t="s">
        <v>95</v>
      </c>
    </row>
    <row r="7" spans="1:46">
      <c r="B7" t="s">
        <v>63</v>
      </c>
      <c r="C7" s="17">
        <v>80262</v>
      </c>
    </row>
    <row r="8" spans="1:46">
      <c r="B8" t="s">
        <v>42</v>
      </c>
      <c r="C8" s="18">
        <f>G8+H8</f>
        <v>983400</v>
      </c>
      <c r="D8" t="s">
        <v>31</v>
      </c>
      <c r="G8" s="13">
        <v>530000</v>
      </c>
      <c r="H8" s="13">
        <v>453400</v>
      </c>
    </row>
    <row r="9" spans="1:46">
      <c r="B9" s="7" t="s">
        <v>17</v>
      </c>
      <c r="C9" s="15">
        <v>0</v>
      </c>
      <c r="D9" t="s">
        <v>46</v>
      </c>
    </row>
    <row r="10" spans="1:46">
      <c r="B10" s="7" t="s">
        <v>18</v>
      </c>
      <c r="C10" s="15">
        <v>0</v>
      </c>
      <c r="D10" t="s">
        <v>33</v>
      </c>
      <c r="F10" s="13"/>
    </row>
    <row r="11" spans="1:46">
      <c r="A11" t="s">
        <v>5</v>
      </c>
      <c r="B11" s="12" t="s">
        <v>6</v>
      </c>
      <c r="C11" s="17">
        <v>0</v>
      </c>
      <c r="D11" t="s">
        <v>59</v>
      </c>
    </row>
    <row r="12" spans="1:46">
      <c r="B12" s="20" t="s">
        <v>125</v>
      </c>
      <c r="C12" s="11">
        <v>66000</v>
      </c>
      <c r="D12" t="s">
        <v>61</v>
      </c>
      <c r="H12" s="4"/>
    </row>
    <row r="13" spans="1:46">
      <c r="B13" s="20" t="s">
        <v>126</v>
      </c>
      <c r="C13" s="17">
        <v>19900</v>
      </c>
      <c r="D13" t="s">
        <v>102</v>
      </c>
    </row>
    <row r="14" spans="1:46">
      <c r="B14" s="20" t="s">
        <v>60</v>
      </c>
      <c r="C14" s="11">
        <v>36190</v>
      </c>
      <c r="D14" t="s">
        <v>57</v>
      </c>
    </row>
    <row r="15" spans="1:46">
      <c r="B15" s="20" t="s">
        <v>21</v>
      </c>
      <c r="C15" s="11">
        <v>34370</v>
      </c>
      <c r="D15" t="s">
        <v>57</v>
      </c>
    </row>
    <row r="16" spans="1:46">
      <c r="B16" s="20" t="s">
        <v>9</v>
      </c>
      <c r="C16" s="17">
        <v>100000</v>
      </c>
      <c r="D16" t="s">
        <v>57</v>
      </c>
    </row>
    <row r="17" spans="2:7">
      <c r="B17" s="20" t="s">
        <v>10</v>
      </c>
      <c r="C17" s="17">
        <v>88000</v>
      </c>
      <c r="D17" t="s">
        <v>98</v>
      </c>
    </row>
    <row r="18" spans="2:7">
      <c r="B18" s="7" t="s">
        <v>12</v>
      </c>
      <c r="C18" s="15">
        <v>342650</v>
      </c>
      <c r="D18" t="s">
        <v>28</v>
      </c>
    </row>
    <row r="19" spans="2:7">
      <c r="B19" t="s">
        <v>13</v>
      </c>
      <c r="C19" s="15">
        <v>82406</v>
      </c>
      <c r="D19" t="s">
        <v>88</v>
      </c>
    </row>
    <row r="20" spans="2:7">
      <c r="B20" t="s">
        <v>81</v>
      </c>
      <c r="C20" s="16">
        <v>77610</v>
      </c>
      <c r="D20" t="s">
        <v>101</v>
      </c>
    </row>
    <row r="21" spans="2:7">
      <c r="B21" s="20" t="s">
        <v>0</v>
      </c>
      <c r="C21" s="17">
        <v>3630000</v>
      </c>
      <c r="D21" s="3">
        <f>C21/B1</f>
        <v>0.17707317073170731</v>
      </c>
      <c r="E21" t="s">
        <v>25</v>
      </c>
    </row>
    <row r="22" spans="2:7">
      <c r="B22" s="20" t="s">
        <v>30</v>
      </c>
      <c r="C22" s="17">
        <v>294790</v>
      </c>
      <c r="D22" t="s">
        <v>104</v>
      </c>
    </row>
    <row r="23" spans="2:7">
      <c r="B23" t="s">
        <v>47</v>
      </c>
      <c r="C23" s="1">
        <v>0</v>
      </c>
    </row>
    <row r="24" spans="2:7">
      <c r="B24" s="20" t="s">
        <v>103</v>
      </c>
      <c r="C24" s="15">
        <v>155160</v>
      </c>
      <c r="G24" s="4"/>
    </row>
    <row r="25" spans="2:7">
      <c r="B25" s="20" t="s">
        <v>64</v>
      </c>
      <c r="C25" s="15"/>
    </row>
    <row r="26" spans="2:7">
      <c r="B26" s="20" t="s">
        <v>65</v>
      </c>
      <c r="C26" s="15">
        <v>12690</v>
      </c>
    </row>
    <row r="27" spans="2:7">
      <c r="B27" s="20" t="s">
        <v>128</v>
      </c>
      <c r="C27" s="15"/>
      <c r="D27" s="4"/>
    </row>
    <row r="28" spans="2:7">
      <c r="B28" s="20" t="s">
        <v>127</v>
      </c>
      <c r="C28" s="15">
        <v>13200</v>
      </c>
      <c r="D28" s="4" t="s">
        <v>129</v>
      </c>
    </row>
    <row r="29" spans="2:7">
      <c r="B29" s="20" t="s">
        <v>124</v>
      </c>
      <c r="C29" s="15">
        <v>0</v>
      </c>
      <c r="D29" s="4" t="s">
        <v>129</v>
      </c>
    </row>
    <row r="30" spans="2:7">
      <c r="B30" t="s">
        <v>44</v>
      </c>
      <c r="C30" s="1">
        <f>SUM(C2:C29)-SUM(C14:C16)</f>
        <v>14497954</v>
      </c>
    </row>
    <row r="32" spans="2:7">
      <c r="B32" t="s">
        <v>2</v>
      </c>
      <c r="C32" s="15">
        <v>1000000</v>
      </c>
      <c r="D32" t="s">
        <v>58</v>
      </c>
    </row>
    <row r="33" spans="2:10">
      <c r="B33" t="s">
        <v>23</v>
      </c>
      <c r="C33" s="15">
        <f>G33+H33</f>
        <v>2349064</v>
      </c>
      <c r="D33" t="s">
        <v>38</v>
      </c>
      <c r="G33">
        <v>682398</v>
      </c>
      <c r="H33">
        <v>1666666</v>
      </c>
    </row>
    <row r="34" spans="2:10">
      <c r="B34" t="s">
        <v>45</v>
      </c>
      <c r="C34" s="15">
        <v>250000</v>
      </c>
      <c r="D34" t="s">
        <v>97</v>
      </c>
    </row>
    <row r="35" spans="2:10">
      <c r="B35" t="s">
        <v>67</v>
      </c>
      <c r="C35" s="15">
        <v>390600</v>
      </c>
      <c r="D35" t="s">
        <v>83</v>
      </c>
      <c r="I35">
        <v>390600</v>
      </c>
      <c r="J35">
        <v>130400</v>
      </c>
    </row>
    <row r="36" spans="2:10">
      <c r="B36" t="s">
        <v>74</v>
      </c>
      <c r="C36" s="15">
        <v>250000</v>
      </c>
      <c r="D36" t="s">
        <v>84</v>
      </c>
    </row>
    <row r="37" spans="2:10">
      <c r="B37" t="s">
        <v>35</v>
      </c>
      <c r="C37" s="1">
        <f>SUM(C32:C36)</f>
        <v>4239664</v>
      </c>
    </row>
    <row r="39" spans="2:10">
      <c r="B39" t="s">
        <v>1</v>
      </c>
    </row>
    <row r="40" spans="2:10">
      <c r="B40" t="s">
        <v>50</v>
      </c>
      <c r="C40" s="1">
        <v>1285000</v>
      </c>
    </row>
    <row r="41" spans="2:10">
      <c r="B41" t="s">
        <v>35</v>
      </c>
      <c r="C41" s="1">
        <f>SUM(C40:C40)</f>
        <v>1285000</v>
      </c>
    </row>
    <row r="43" spans="2:10">
      <c r="B43" t="s">
        <v>90</v>
      </c>
    </row>
    <row r="44" spans="2:10">
      <c r="B44" t="s">
        <v>105</v>
      </c>
      <c r="C44" s="1">
        <v>277150</v>
      </c>
    </row>
    <row r="45" spans="2:10">
      <c r="B45" t="s">
        <v>94</v>
      </c>
      <c r="C45" s="1">
        <v>236080</v>
      </c>
    </row>
    <row r="46" spans="2:10">
      <c r="B46" t="s">
        <v>92</v>
      </c>
      <c r="C46" s="1">
        <v>23130</v>
      </c>
    </row>
    <row r="47" spans="2:10">
      <c r="B47" t="s">
        <v>118</v>
      </c>
      <c r="C47" s="1">
        <v>130310</v>
      </c>
    </row>
    <row r="48" spans="2:10">
      <c r="B48" t="s">
        <v>93</v>
      </c>
      <c r="C48" s="1">
        <v>16660</v>
      </c>
    </row>
    <row r="49" spans="2:3">
      <c r="B49" t="s">
        <v>110</v>
      </c>
      <c r="C49" s="1">
        <v>136720</v>
      </c>
    </row>
    <row r="50" spans="2:3">
      <c r="B50" t="s">
        <v>130</v>
      </c>
      <c r="C50" s="1">
        <v>24530</v>
      </c>
    </row>
    <row r="51" spans="2:3">
      <c r="B51" t="s">
        <v>35</v>
      </c>
      <c r="C51" s="1">
        <f>SUM(C44:C50)</f>
        <v>844580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T51"/>
  <sheetViews>
    <sheetView workbookViewId="0">
      <selection activeCell="K3" sqref="K3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16800000</v>
      </c>
      <c r="C1" s="1">
        <f>B1-(B1*0.8*0.025)</f>
        <v>16464000</v>
      </c>
      <c r="D1" s="4">
        <f>C1-C30</f>
        <v>4043143</v>
      </c>
      <c r="E1" s="3">
        <f>D1/B1</f>
        <v>0.24066327380952382</v>
      </c>
      <c r="F1" s="4">
        <f>D1-C37</f>
        <v>-292118</v>
      </c>
      <c r="G1" t="s">
        <v>78</v>
      </c>
      <c r="H1" s="4">
        <f>B1-C1</f>
        <v>336000</v>
      </c>
      <c r="I1" s="4">
        <f>B1/30</f>
        <v>560000</v>
      </c>
    </row>
    <row r="2" spans="1:46">
      <c r="A2" t="s">
        <v>1</v>
      </c>
      <c r="C2" s="1">
        <f>C41</f>
        <v>1100000</v>
      </c>
      <c r="D2" s="3">
        <f>C2/B1</f>
        <v>6.5476190476190479E-2</v>
      </c>
      <c r="AT2">
        <v>1</v>
      </c>
    </row>
    <row r="3" spans="1:46">
      <c r="A3" t="s">
        <v>3</v>
      </c>
      <c r="B3" t="s">
        <v>39</v>
      </c>
      <c r="C3" s="1">
        <f>K3+L3+M3+N3+O3</f>
        <v>3663280</v>
      </c>
      <c r="D3" s="3">
        <f>C3/B1</f>
        <v>0.21805238095238094</v>
      </c>
      <c r="E3" t="s">
        <v>120</v>
      </c>
      <c r="K3" s="13">
        <v>722359</v>
      </c>
      <c r="L3" s="13">
        <v>865702</v>
      </c>
      <c r="M3" s="13">
        <v>1017544</v>
      </c>
      <c r="N3" s="13">
        <v>1057675</v>
      </c>
      <c r="O3" s="13"/>
    </row>
    <row r="4" spans="1:46">
      <c r="B4" t="s">
        <v>40</v>
      </c>
      <c r="C4" s="1">
        <f>H4+I4</f>
        <v>169918</v>
      </c>
      <c r="D4" t="s">
        <v>34</v>
      </c>
      <c r="H4" s="13">
        <v>97576</v>
      </c>
      <c r="I4" s="13">
        <v>72342</v>
      </c>
    </row>
    <row r="5" spans="1:46">
      <c r="B5" t="s">
        <v>121</v>
      </c>
      <c r="C5" s="17">
        <f>C51</f>
        <v>772280</v>
      </c>
      <c r="D5" t="s">
        <v>122</v>
      </c>
      <c r="H5" s="13"/>
      <c r="I5" s="13"/>
    </row>
    <row r="6" spans="1:46">
      <c r="B6" t="s">
        <v>89</v>
      </c>
      <c r="C6" s="17">
        <v>628950</v>
      </c>
      <c r="D6" t="s">
        <v>95</v>
      </c>
    </row>
    <row r="7" spans="1:46">
      <c r="B7" t="s">
        <v>63</v>
      </c>
      <c r="C7" s="17">
        <v>81404</v>
      </c>
    </row>
    <row r="8" spans="1:46">
      <c r="B8" t="s">
        <v>42</v>
      </c>
      <c r="C8" s="18">
        <f>G8+H8</f>
        <v>1045600</v>
      </c>
      <c r="D8" t="s">
        <v>31</v>
      </c>
      <c r="G8" s="13">
        <v>490200</v>
      </c>
      <c r="H8" s="13">
        <v>555400</v>
      </c>
    </row>
    <row r="9" spans="1:46">
      <c r="B9" s="7" t="s">
        <v>17</v>
      </c>
      <c r="C9" s="15">
        <v>0</v>
      </c>
      <c r="D9" t="s">
        <v>46</v>
      </c>
    </row>
    <row r="10" spans="1:46">
      <c r="B10" s="7" t="s">
        <v>18</v>
      </c>
      <c r="C10" s="15">
        <v>168000</v>
      </c>
      <c r="D10" t="s">
        <v>33</v>
      </c>
      <c r="F10" s="13"/>
    </row>
    <row r="11" spans="1:46">
      <c r="A11" t="s">
        <v>5</v>
      </c>
      <c r="B11" s="12" t="s">
        <v>6</v>
      </c>
      <c r="C11" s="17">
        <v>0</v>
      </c>
      <c r="D11" t="s">
        <v>59</v>
      </c>
    </row>
    <row r="12" spans="1:46">
      <c r="B12" s="20" t="s">
        <v>125</v>
      </c>
      <c r="C12" s="11">
        <v>66000</v>
      </c>
      <c r="D12" t="s">
        <v>61</v>
      </c>
      <c r="H12" s="4"/>
    </row>
    <row r="13" spans="1:46">
      <c r="B13" s="20" t="s">
        <v>126</v>
      </c>
      <c r="C13" s="17">
        <v>19900</v>
      </c>
      <c r="D13" t="s">
        <v>102</v>
      </c>
    </row>
    <row r="14" spans="1:46">
      <c r="B14" s="20" t="s">
        <v>60</v>
      </c>
      <c r="C14" s="11">
        <v>36190</v>
      </c>
      <c r="D14" t="s">
        <v>57</v>
      </c>
    </row>
    <row r="15" spans="1:46">
      <c r="B15" s="20" t="s">
        <v>21</v>
      </c>
      <c r="C15" s="11">
        <v>34370</v>
      </c>
      <c r="D15" t="s">
        <v>57</v>
      </c>
    </row>
    <row r="16" spans="1:46">
      <c r="B16" s="20" t="s">
        <v>9</v>
      </c>
      <c r="C16" s="17">
        <v>100000</v>
      </c>
      <c r="D16" t="s">
        <v>57</v>
      </c>
    </row>
    <row r="17" spans="2:7">
      <c r="B17" s="20" t="s">
        <v>10</v>
      </c>
      <c r="C17" s="17">
        <v>88000</v>
      </c>
      <c r="D17" t="s">
        <v>98</v>
      </c>
    </row>
    <row r="18" spans="2:7">
      <c r="B18" s="7" t="s">
        <v>12</v>
      </c>
      <c r="C18" s="15">
        <v>284030</v>
      </c>
      <c r="D18" t="s">
        <v>28</v>
      </c>
    </row>
    <row r="19" spans="2:7">
      <c r="B19" t="s">
        <v>13</v>
      </c>
      <c r="C19" s="15">
        <v>88423</v>
      </c>
      <c r="D19" t="s">
        <v>88</v>
      </c>
    </row>
    <row r="20" spans="2:7">
      <c r="B20" t="s">
        <v>81</v>
      </c>
      <c r="C20" s="16">
        <v>75162</v>
      </c>
      <c r="D20" t="s">
        <v>101</v>
      </c>
    </row>
    <row r="21" spans="2:7">
      <c r="B21" s="20" t="s">
        <v>0</v>
      </c>
      <c r="C21" s="17">
        <v>3630000</v>
      </c>
      <c r="D21" s="3">
        <f>C21/B1</f>
        <v>0.21607142857142858</v>
      </c>
      <c r="E21" t="s">
        <v>25</v>
      </c>
    </row>
    <row r="22" spans="2:7">
      <c r="B22" s="20" t="s">
        <v>30</v>
      </c>
      <c r="C22" s="17">
        <v>294790</v>
      </c>
      <c r="D22" t="s">
        <v>104</v>
      </c>
    </row>
    <row r="23" spans="2:7">
      <c r="B23" t="s">
        <v>47</v>
      </c>
      <c r="C23" s="1">
        <v>0</v>
      </c>
    </row>
    <row r="24" spans="2:7">
      <c r="B24" s="20" t="s">
        <v>103</v>
      </c>
      <c r="C24" s="15">
        <v>245120</v>
      </c>
      <c r="G24" s="4"/>
    </row>
    <row r="25" spans="2:7">
      <c r="B25" s="20" t="s">
        <v>64</v>
      </c>
      <c r="C25" s="15"/>
    </row>
    <row r="26" spans="2:7">
      <c r="B26" s="20" t="s">
        <v>65</v>
      </c>
      <c r="C26" s="15"/>
    </row>
    <row r="27" spans="2:7">
      <c r="B27" s="20" t="s">
        <v>128</v>
      </c>
      <c r="C27" s="15"/>
      <c r="D27" s="4"/>
    </row>
    <row r="28" spans="2:7">
      <c r="B28" s="20" t="s">
        <v>127</v>
      </c>
      <c r="C28" s="15">
        <v>0</v>
      </c>
      <c r="D28" s="4" t="s">
        <v>129</v>
      </c>
    </row>
    <row r="29" spans="2:7">
      <c r="B29" s="20" t="s">
        <v>124</v>
      </c>
      <c r="C29" s="15">
        <v>0</v>
      </c>
      <c r="D29" s="4" t="s">
        <v>129</v>
      </c>
    </row>
    <row r="30" spans="2:7">
      <c r="B30" t="s">
        <v>44</v>
      </c>
      <c r="C30" s="1">
        <f>SUM(C2:C29)-SUM(C14:C16)</f>
        <v>12420857</v>
      </c>
    </row>
    <row r="32" spans="2:7">
      <c r="B32" t="s">
        <v>2</v>
      </c>
      <c r="C32" s="15">
        <v>1000000</v>
      </c>
      <c r="D32" t="s">
        <v>58</v>
      </c>
    </row>
    <row r="33" spans="2:10">
      <c r="B33" t="s">
        <v>23</v>
      </c>
      <c r="C33" s="15">
        <f>G33+H33</f>
        <v>2320461</v>
      </c>
      <c r="D33" t="s">
        <v>38</v>
      </c>
      <c r="G33">
        <v>653795</v>
      </c>
      <c r="H33">
        <v>1666666</v>
      </c>
    </row>
    <row r="34" spans="2:10">
      <c r="B34" t="s">
        <v>45</v>
      </c>
      <c r="C34" s="15">
        <v>250000</v>
      </c>
      <c r="D34" t="s">
        <v>97</v>
      </c>
    </row>
    <row r="35" spans="2:10">
      <c r="B35" t="s">
        <v>67</v>
      </c>
      <c r="C35" s="15">
        <v>514800</v>
      </c>
      <c r="D35" t="s">
        <v>83</v>
      </c>
      <c r="I35">
        <v>390600</v>
      </c>
      <c r="J35">
        <v>130400</v>
      </c>
    </row>
    <row r="36" spans="2:10">
      <c r="B36" t="s">
        <v>74</v>
      </c>
      <c r="C36" s="15">
        <v>250000</v>
      </c>
      <c r="D36" t="s">
        <v>84</v>
      </c>
    </row>
    <row r="37" spans="2:10">
      <c r="B37" t="s">
        <v>35</v>
      </c>
      <c r="C37" s="1">
        <f>SUM(C32:C36)</f>
        <v>4335261</v>
      </c>
    </row>
    <row r="39" spans="2:10">
      <c r="B39" t="s">
        <v>1</v>
      </c>
    </row>
    <row r="40" spans="2:10">
      <c r="B40" t="s">
        <v>50</v>
      </c>
      <c r="C40" s="1">
        <v>1100000</v>
      </c>
    </row>
    <row r="41" spans="2:10">
      <c r="B41" t="s">
        <v>35</v>
      </c>
      <c r="C41" s="1">
        <f>SUM(C40:C40)</f>
        <v>1100000</v>
      </c>
    </row>
    <row r="43" spans="2:10">
      <c r="B43" t="s">
        <v>90</v>
      </c>
    </row>
    <row r="44" spans="2:10">
      <c r="B44" t="s">
        <v>105</v>
      </c>
      <c r="C44" s="1">
        <v>321300</v>
      </c>
    </row>
    <row r="45" spans="2:10">
      <c r="B45" t="s">
        <v>94</v>
      </c>
      <c r="C45" s="1">
        <v>33060</v>
      </c>
    </row>
    <row r="46" spans="2:10">
      <c r="B46" t="s">
        <v>92</v>
      </c>
      <c r="C46" s="1">
        <v>45200</v>
      </c>
    </row>
    <row r="47" spans="2:10">
      <c r="B47" t="s">
        <v>118</v>
      </c>
      <c r="C47" s="1">
        <v>156750</v>
      </c>
    </row>
    <row r="48" spans="2:10">
      <c r="B48" t="s">
        <v>93</v>
      </c>
      <c r="C48" s="1">
        <v>115500</v>
      </c>
    </row>
    <row r="49" spans="2:3">
      <c r="B49" t="s">
        <v>110</v>
      </c>
      <c r="C49" s="1">
        <v>36040</v>
      </c>
    </row>
    <row r="50" spans="2:3">
      <c r="B50" t="s">
        <v>130</v>
      </c>
      <c r="C50" s="1">
        <v>64430</v>
      </c>
    </row>
    <row r="51" spans="2:3">
      <c r="B51" t="s">
        <v>35</v>
      </c>
      <c r="C51" s="1">
        <f>SUM(C44:C50)</f>
        <v>772280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T52"/>
  <sheetViews>
    <sheetView tabSelected="1" workbookViewId="0">
      <selection activeCell="C10" sqref="C10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18049000</v>
      </c>
      <c r="C1" s="1">
        <f>B1-(B1*0.8*0.025)</f>
        <v>17688020</v>
      </c>
      <c r="D1" s="4">
        <f>C1-C30</f>
        <v>3678917</v>
      </c>
      <c r="E1" s="3">
        <f>D1/B1</f>
        <v>0.20382940883151421</v>
      </c>
      <c r="F1" s="4">
        <f>D1-C37</f>
        <v>-306293</v>
      </c>
      <c r="G1" t="s">
        <v>78</v>
      </c>
      <c r="H1" s="4">
        <f>B1-C1</f>
        <v>360980</v>
      </c>
      <c r="I1" s="4">
        <f>B1/30</f>
        <v>601633.33333333337</v>
      </c>
    </row>
    <row r="2" spans="1:46">
      <c r="A2" t="s">
        <v>1</v>
      </c>
      <c r="C2" s="1">
        <f>C41</f>
        <v>610000</v>
      </c>
      <c r="D2" s="3">
        <f>C2/B1</f>
        <v>3.3796886254086098E-2</v>
      </c>
      <c r="AT2">
        <v>1</v>
      </c>
    </row>
    <row r="3" spans="1:46">
      <c r="A3" t="s">
        <v>3</v>
      </c>
      <c r="B3" t="s">
        <v>39</v>
      </c>
      <c r="C3" s="1">
        <f>K3+L3+M3+N3+O3</f>
        <v>5520404</v>
      </c>
      <c r="D3" s="3">
        <f>C3/B1</f>
        <v>0.30585650174524903</v>
      </c>
      <c r="E3" t="s">
        <v>120</v>
      </c>
      <c r="K3" s="13">
        <v>1084354</v>
      </c>
      <c r="L3" s="13">
        <v>1541261</v>
      </c>
      <c r="M3" s="13">
        <v>1090312</v>
      </c>
      <c r="N3" s="13">
        <v>568750</v>
      </c>
      <c r="O3" s="13">
        <v>1235727</v>
      </c>
      <c r="P3" s="13"/>
    </row>
    <row r="4" spans="1:46">
      <c r="B4" t="s">
        <v>40</v>
      </c>
      <c r="C4" s="1">
        <f>H4+I4</f>
        <v>0</v>
      </c>
      <c r="D4" t="s">
        <v>34</v>
      </c>
      <c r="H4" s="13"/>
      <c r="I4" s="13"/>
    </row>
    <row r="5" spans="1:46">
      <c r="B5" t="s">
        <v>121</v>
      </c>
      <c r="C5" s="17">
        <f>C52</f>
        <v>1071710</v>
      </c>
      <c r="D5" t="s">
        <v>122</v>
      </c>
      <c r="H5" s="13"/>
      <c r="I5" s="13"/>
    </row>
    <row r="6" spans="1:46">
      <c r="B6" t="s">
        <v>89</v>
      </c>
      <c r="C6" s="17">
        <v>396250</v>
      </c>
      <c r="D6" t="s">
        <v>95</v>
      </c>
    </row>
    <row r="7" spans="1:46">
      <c r="B7" t="s">
        <v>63</v>
      </c>
      <c r="C7" s="17">
        <v>100845</v>
      </c>
    </row>
    <row r="8" spans="1:46">
      <c r="B8" t="s">
        <v>42</v>
      </c>
      <c r="C8" s="18">
        <f>G8+H8</f>
        <v>1377340</v>
      </c>
      <c r="D8" t="s">
        <v>31</v>
      </c>
      <c r="G8" s="13">
        <v>789840</v>
      </c>
      <c r="H8" s="13">
        <v>587500</v>
      </c>
    </row>
    <row r="9" spans="1:46">
      <c r="B9" s="7" t="s">
        <v>17</v>
      </c>
      <c r="C9" s="15">
        <v>219000</v>
      </c>
      <c r="D9" t="s">
        <v>46</v>
      </c>
    </row>
    <row r="10" spans="1:46">
      <c r="B10" s="7" t="s">
        <v>18</v>
      </c>
      <c r="C10" s="15">
        <v>196000</v>
      </c>
      <c r="D10" t="s">
        <v>33</v>
      </c>
      <c r="F10" s="13"/>
    </row>
    <row r="11" spans="1:46">
      <c r="A11" t="s">
        <v>5</v>
      </c>
      <c r="B11" s="12" t="s">
        <v>6</v>
      </c>
      <c r="C11" s="17">
        <v>0</v>
      </c>
      <c r="D11" t="s">
        <v>59</v>
      </c>
    </row>
    <row r="12" spans="1:46">
      <c r="B12" s="20" t="s">
        <v>125</v>
      </c>
      <c r="C12" s="11">
        <v>66000</v>
      </c>
      <c r="D12" t="s">
        <v>61</v>
      </c>
      <c r="H12" s="4"/>
    </row>
    <row r="13" spans="1:46">
      <c r="B13" s="20" t="s">
        <v>126</v>
      </c>
      <c r="C13" s="17">
        <v>19900</v>
      </c>
      <c r="D13" t="s">
        <v>102</v>
      </c>
    </row>
    <row r="14" spans="1:46">
      <c r="B14" s="20" t="s">
        <v>60</v>
      </c>
      <c r="C14" s="11">
        <v>36190</v>
      </c>
      <c r="D14" t="s">
        <v>57</v>
      </c>
    </row>
    <row r="15" spans="1:46">
      <c r="B15" s="20" t="s">
        <v>21</v>
      </c>
      <c r="C15" s="11">
        <v>34370</v>
      </c>
      <c r="D15" t="s">
        <v>57</v>
      </c>
    </row>
    <row r="16" spans="1:46">
      <c r="B16" s="20" t="s">
        <v>9</v>
      </c>
      <c r="C16" s="17">
        <v>100000</v>
      </c>
      <c r="D16" t="s">
        <v>57</v>
      </c>
    </row>
    <row r="17" spans="2:9">
      <c r="B17" s="20" t="s">
        <v>10</v>
      </c>
      <c r="C17" s="17">
        <v>60500</v>
      </c>
      <c r="D17" t="s">
        <v>98</v>
      </c>
    </row>
    <row r="18" spans="2:9">
      <c r="B18" s="7" t="s">
        <v>12</v>
      </c>
      <c r="C18" s="15">
        <v>319470</v>
      </c>
      <c r="D18" t="s">
        <v>28</v>
      </c>
    </row>
    <row r="19" spans="2:9">
      <c r="B19" t="s">
        <v>13</v>
      </c>
      <c r="C19" s="15">
        <v>88202</v>
      </c>
      <c r="D19" t="s">
        <v>88</v>
      </c>
    </row>
    <row r="20" spans="2:9">
      <c r="B20" t="s">
        <v>81</v>
      </c>
      <c r="C20" s="16">
        <v>75162</v>
      </c>
      <c r="D20" t="s">
        <v>101</v>
      </c>
    </row>
    <row r="21" spans="2:9">
      <c r="B21" s="20" t="s">
        <v>0</v>
      </c>
      <c r="C21" s="17">
        <v>3630000</v>
      </c>
      <c r="D21" s="3">
        <f>C21/B1</f>
        <v>0.20111917557759432</v>
      </c>
      <c r="E21" t="s">
        <v>25</v>
      </c>
    </row>
    <row r="22" spans="2:9">
      <c r="B22" s="20" t="s">
        <v>30</v>
      </c>
      <c r="C22" s="17">
        <v>0</v>
      </c>
      <c r="D22" t="s">
        <v>104</v>
      </c>
    </row>
    <row r="23" spans="2:9">
      <c r="B23" t="s">
        <v>47</v>
      </c>
      <c r="C23" s="1">
        <v>0</v>
      </c>
    </row>
    <row r="24" spans="2:9">
      <c r="B24" s="20" t="s">
        <v>103</v>
      </c>
      <c r="C24" s="15">
        <v>245120</v>
      </c>
      <c r="G24" s="4"/>
    </row>
    <row r="25" spans="2:9">
      <c r="B25" s="20" t="s">
        <v>64</v>
      </c>
      <c r="C25" s="15"/>
    </row>
    <row r="26" spans="2:9">
      <c r="B26" s="20" t="s">
        <v>65</v>
      </c>
      <c r="C26" s="15"/>
    </row>
    <row r="27" spans="2:9">
      <c r="B27" s="20" t="s">
        <v>128</v>
      </c>
      <c r="C27" s="15"/>
      <c r="D27" s="4"/>
      <c r="I27">
        <v>128350</v>
      </c>
    </row>
    <row r="28" spans="2:9">
      <c r="B28" s="20" t="s">
        <v>127</v>
      </c>
      <c r="C28" s="15">
        <v>13200</v>
      </c>
      <c r="D28" s="4" t="s">
        <v>129</v>
      </c>
      <c r="I28">
        <v>18447</v>
      </c>
    </row>
    <row r="29" spans="2:9">
      <c r="B29" s="20" t="s">
        <v>124</v>
      </c>
      <c r="C29" s="15">
        <v>0</v>
      </c>
      <c r="D29" s="4" t="s">
        <v>129</v>
      </c>
      <c r="I29">
        <v>147580</v>
      </c>
    </row>
    <row r="30" spans="2:9">
      <c r="B30" t="s">
        <v>44</v>
      </c>
      <c r="C30" s="1">
        <f>SUM(C2:C29)-SUM(C14:C16)</f>
        <v>14009103</v>
      </c>
      <c r="I30">
        <v>258265</v>
      </c>
    </row>
    <row r="32" spans="2:9">
      <c r="B32" t="s">
        <v>2</v>
      </c>
      <c r="C32" s="15">
        <v>1000000</v>
      </c>
      <c r="D32" t="s">
        <v>58</v>
      </c>
    </row>
    <row r="33" spans="2:10">
      <c r="B33" t="s">
        <v>23</v>
      </c>
      <c r="C33" s="15">
        <f>G33+H33</f>
        <v>2020090</v>
      </c>
      <c r="D33" t="s">
        <v>38</v>
      </c>
      <c r="G33">
        <v>552642</v>
      </c>
      <c r="H33">
        <v>1467448</v>
      </c>
    </row>
    <row r="34" spans="2:10">
      <c r="B34" t="s">
        <v>45</v>
      </c>
      <c r="C34" s="15">
        <v>250000</v>
      </c>
      <c r="D34" t="s">
        <v>97</v>
      </c>
    </row>
    <row r="35" spans="2:10">
      <c r="B35" t="s">
        <v>67</v>
      </c>
      <c r="C35" s="15">
        <v>465120</v>
      </c>
      <c r="D35" t="s">
        <v>83</v>
      </c>
      <c r="I35">
        <v>390600</v>
      </c>
      <c r="J35">
        <v>130400</v>
      </c>
    </row>
    <row r="36" spans="2:10">
      <c r="B36" t="s">
        <v>74</v>
      </c>
      <c r="C36" s="15">
        <v>250000</v>
      </c>
      <c r="D36" t="s">
        <v>84</v>
      </c>
    </row>
    <row r="37" spans="2:10">
      <c r="B37" t="s">
        <v>35</v>
      </c>
      <c r="C37" s="1">
        <f>SUM(C32:C36)</f>
        <v>3985210</v>
      </c>
    </row>
    <row r="39" spans="2:10">
      <c r="B39" t="s">
        <v>1</v>
      </c>
    </row>
    <row r="40" spans="2:10">
      <c r="B40" t="s">
        <v>50</v>
      </c>
      <c r="C40" s="1">
        <v>610000</v>
      </c>
    </row>
    <row r="41" spans="2:10">
      <c r="B41" t="s">
        <v>35</v>
      </c>
      <c r="C41" s="1">
        <f>SUM(C40:C40)</f>
        <v>610000</v>
      </c>
    </row>
    <row r="43" spans="2:10">
      <c r="B43" t="s">
        <v>90</v>
      </c>
    </row>
    <row r="44" spans="2:10">
      <c r="B44" t="s">
        <v>105</v>
      </c>
      <c r="C44" s="1">
        <v>233980</v>
      </c>
    </row>
    <row r="45" spans="2:10">
      <c r="B45" t="s">
        <v>94</v>
      </c>
      <c r="C45" s="1">
        <v>34500</v>
      </c>
    </row>
    <row r="46" spans="2:10">
      <c r="B46" t="s">
        <v>92</v>
      </c>
      <c r="C46" s="1">
        <v>34860</v>
      </c>
    </row>
    <row r="47" spans="2:10">
      <c r="B47" t="s">
        <v>118</v>
      </c>
      <c r="C47" s="1">
        <v>391850</v>
      </c>
    </row>
    <row r="48" spans="2:10">
      <c r="B48" t="s">
        <v>93</v>
      </c>
      <c r="C48" s="1">
        <v>176400</v>
      </c>
    </row>
    <row r="49" spans="2:3">
      <c r="B49" t="s">
        <v>131</v>
      </c>
      <c r="C49" s="1">
        <v>111550</v>
      </c>
    </row>
    <row r="50" spans="2:3">
      <c r="B50" t="s">
        <v>132</v>
      </c>
      <c r="C50" s="1">
        <v>53210</v>
      </c>
    </row>
    <row r="51" spans="2:3">
      <c r="B51" t="s">
        <v>133</v>
      </c>
      <c r="C51" s="1">
        <v>35360</v>
      </c>
    </row>
    <row r="52" spans="2:3">
      <c r="B52" t="s">
        <v>35</v>
      </c>
      <c r="C52" s="1">
        <f>SUM(C44:C51)</f>
        <v>1071710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T50"/>
  <sheetViews>
    <sheetView workbookViewId="0">
      <selection activeCell="F29" sqref="F29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22000000</v>
      </c>
      <c r="C1" s="1">
        <f>B1-(B1*0.8*0.025)</f>
        <v>21560000</v>
      </c>
      <c r="D1" s="4">
        <f>C1-C30</f>
        <v>6410938</v>
      </c>
      <c r="F1" s="4">
        <f>D1-C37</f>
        <v>2184111</v>
      </c>
      <c r="G1" t="s">
        <v>78</v>
      </c>
      <c r="H1" s="4">
        <f>B1-C1</f>
        <v>440000</v>
      </c>
      <c r="I1" s="4">
        <f>B1/30</f>
        <v>733333.33333333337</v>
      </c>
    </row>
    <row r="2" spans="1:46">
      <c r="A2" t="s">
        <v>1</v>
      </c>
      <c r="C2" s="1">
        <f>C41</f>
        <v>1000000</v>
      </c>
      <c r="D2" s="3">
        <f>C2/B1</f>
        <v>4.5454545454545456E-2</v>
      </c>
      <c r="AT2">
        <v>1</v>
      </c>
    </row>
    <row r="3" spans="1:46">
      <c r="A3" t="s">
        <v>3</v>
      </c>
      <c r="B3" t="s">
        <v>39</v>
      </c>
      <c r="C3" s="1">
        <v>5500000</v>
      </c>
      <c r="D3" s="3">
        <f>C3/B1</f>
        <v>0.25</v>
      </c>
      <c r="E3" t="s">
        <v>4</v>
      </c>
      <c r="K3" s="13">
        <v>1295588</v>
      </c>
      <c r="L3" s="13">
        <v>1372820</v>
      </c>
      <c r="M3" s="13">
        <v>1485856</v>
      </c>
      <c r="N3" s="13">
        <v>1396426</v>
      </c>
      <c r="O3" s="13">
        <v>1451823</v>
      </c>
    </row>
    <row r="4" spans="1:46">
      <c r="B4" t="s">
        <v>40</v>
      </c>
      <c r="C4" s="1">
        <v>500000</v>
      </c>
      <c r="D4" t="s">
        <v>34</v>
      </c>
      <c r="H4" s="13">
        <v>223390</v>
      </c>
      <c r="I4" s="13">
        <v>439934</v>
      </c>
    </row>
    <row r="5" spans="1:46">
      <c r="B5" s="21" t="s">
        <v>89</v>
      </c>
      <c r="C5" s="17">
        <v>0</v>
      </c>
      <c r="D5" t="s">
        <v>95</v>
      </c>
    </row>
    <row r="6" spans="1:46">
      <c r="B6" t="s">
        <v>90</v>
      </c>
      <c r="C6" s="17">
        <v>900000</v>
      </c>
    </row>
    <row r="7" spans="1:46">
      <c r="B7" t="s">
        <v>42</v>
      </c>
      <c r="C7" s="18">
        <v>1500000</v>
      </c>
      <c r="D7" t="s">
        <v>31</v>
      </c>
      <c r="G7" s="13">
        <v>700000</v>
      </c>
      <c r="H7" s="13">
        <v>500000</v>
      </c>
    </row>
    <row r="8" spans="1:46">
      <c r="B8" s="7" t="s">
        <v>17</v>
      </c>
      <c r="C8" s="15">
        <v>250000</v>
      </c>
      <c r="D8" t="s">
        <v>46</v>
      </c>
    </row>
    <row r="9" spans="1:46">
      <c r="B9" s="7" t="s">
        <v>18</v>
      </c>
      <c r="C9" s="15">
        <v>224000</v>
      </c>
      <c r="D9" t="s">
        <v>33</v>
      </c>
      <c r="F9" s="13"/>
    </row>
    <row r="10" spans="1:46">
      <c r="A10" t="s">
        <v>5</v>
      </c>
      <c r="B10" s="12" t="s">
        <v>6</v>
      </c>
      <c r="C10" s="17">
        <v>0</v>
      </c>
      <c r="D10" t="s">
        <v>59</v>
      </c>
    </row>
    <row r="11" spans="1:46">
      <c r="B11" s="20" t="s">
        <v>7</v>
      </c>
      <c r="C11" s="11">
        <v>66000</v>
      </c>
      <c r="D11" t="s">
        <v>61</v>
      </c>
      <c r="H11" s="4"/>
    </row>
    <row r="12" spans="1:46">
      <c r="B12" s="20" t="s">
        <v>8</v>
      </c>
      <c r="C12" s="17">
        <v>19900</v>
      </c>
      <c r="D12" t="s">
        <v>102</v>
      </c>
    </row>
    <row r="13" spans="1:46">
      <c r="B13" s="20" t="s">
        <v>60</v>
      </c>
      <c r="C13" s="11">
        <v>39510</v>
      </c>
      <c r="D13" t="s">
        <v>57</v>
      </c>
    </row>
    <row r="14" spans="1:46">
      <c r="B14" s="20" t="s">
        <v>21</v>
      </c>
      <c r="C14" s="11">
        <v>34370</v>
      </c>
      <c r="D14" t="s">
        <v>57</v>
      </c>
    </row>
    <row r="15" spans="1:46">
      <c r="B15" s="20" t="s">
        <v>9</v>
      </c>
      <c r="C15" s="17">
        <v>100000</v>
      </c>
      <c r="D15" t="s">
        <v>57</v>
      </c>
    </row>
    <row r="16" spans="1:46">
      <c r="B16" s="20" t="s">
        <v>10</v>
      </c>
      <c r="C16" s="17">
        <v>88000</v>
      </c>
      <c r="D16" t="s">
        <v>98</v>
      </c>
    </row>
    <row r="17" spans="2:7">
      <c r="B17" s="7" t="s">
        <v>12</v>
      </c>
      <c r="C17" s="15">
        <v>288260</v>
      </c>
      <c r="D17" t="s">
        <v>28</v>
      </c>
    </row>
    <row r="18" spans="2:7">
      <c r="B18" t="s">
        <v>13</v>
      </c>
      <c r="C18" s="15">
        <v>175010</v>
      </c>
      <c r="D18" t="s">
        <v>88</v>
      </c>
    </row>
    <row r="19" spans="2:7">
      <c r="B19" t="s">
        <v>81</v>
      </c>
      <c r="C19" s="16">
        <v>210460</v>
      </c>
      <c r="D19" t="s">
        <v>101</v>
      </c>
    </row>
    <row r="20" spans="2:7">
      <c r="B20" s="20" t="s">
        <v>0</v>
      </c>
      <c r="C20" s="17">
        <v>3630000</v>
      </c>
      <c r="D20" t="s">
        <v>25</v>
      </c>
    </row>
    <row r="21" spans="2:7">
      <c r="B21" s="20" t="s">
        <v>30</v>
      </c>
      <c r="C21" s="17">
        <v>294790</v>
      </c>
      <c r="D21" t="s">
        <v>104</v>
      </c>
    </row>
    <row r="22" spans="2:7">
      <c r="B22" t="s">
        <v>63</v>
      </c>
      <c r="C22" s="19">
        <v>155652</v>
      </c>
      <c r="D22">
        <v>113826</v>
      </c>
      <c r="E22">
        <v>18330</v>
      </c>
    </row>
    <row r="23" spans="2:7">
      <c r="B23" t="s">
        <v>47</v>
      </c>
    </row>
    <row r="24" spans="2:7">
      <c r="B24" s="20" t="s">
        <v>103</v>
      </c>
      <c r="C24" s="15">
        <v>193270</v>
      </c>
      <c r="G24" s="4"/>
    </row>
    <row r="25" spans="2:7">
      <c r="B25" s="20" t="s">
        <v>64</v>
      </c>
      <c r="C25" s="15">
        <v>44480</v>
      </c>
    </row>
    <row r="26" spans="2:7">
      <c r="B26" s="20" t="s">
        <v>65</v>
      </c>
      <c r="C26" s="15">
        <v>65050</v>
      </c>
    </row>
    <row r="27" spans="2:7">
      <c r="B27" s="20" t="s">
        <v>68</v>
      </c>
      <c r="C27" s="15">
        <v>6600</v>
      </c>
      <c r="D27" t="s">
        <v>85</v>
      </c>
    </row>
    <row r="28" spans="2:7">
      <c r="B28" s="20" t="s">
        <v>69</v>
      </c>
      <c r="C28" s="15">
        <v>7590</v>
      </c>
      <c r="D28" s="4"/>
    </row>
    <row r="29" spans="2:7">
      <c r="B29" s="20" t="s">
        <v>86</v>
      </c>
      <c r="C29" s="15">
        <v>30000</v>
      </c>
      <c r="D29" s="4"/>
    </row>
    <row r="30" spans="2:7">
      <c r="B30" t="s">
        <v>44</v>
      </c>
      <c r="C30" s="1">
        <f>SUM(C2:C29)-SUM(C13:C15)</f>
        <v>15149062</v>
      </c>
    </row>
    <row r="32" spans="2:7">
      <c r="B32" t="s">
        <v>2</v>
      </c>
      <c r="C32" s="15">
        <v>1000000</v>
      </c>
      <c r="D32" t="s">
        <v>58</v>
      </c>
    </row>
    <row r="33" spans="2:8">
      <c r="B33" t="s">
        <v>23</v>
      </c>
      <c r="C33" s="15">
        <f>G33+H33</f>
        <v>2348157</v>
      </c>
      <c r="D33" t="s">
        <v>38</v>
      </c>
      <c r="G33">
        <v>677426</v>
      </c>
      <c r="H33">
        <v>1670731</v>
      </c>
    </row>
    <row r="34" spans="2:8">
      <c r="B34" t="s">
        <v>45</v>
      </c>
      <c r="C34" s="15">
        <v>250000</v>
      </c>
      <c r="D34" t="s">
        <v>97</v>
      </c>
    </row>
    <row r="35" spans="2:8">
      <c r="B35" t="s">
        <v>67</v>
      </c>
      <c r="C35" s="15">
        <v>378670</v>
      </c>
      <c r="D35" t="s">
        <v>83</v>
      </c>
    </row>
    <row r="36" spans="2:8">
      <c r="B36" t="s">
        <v>74</v>
      </c>
      <c r="C36" s="15">
        <v>250000</v>
      </c>
      <c r="D36" t="s">
        <v>84</v>
      </c>
    </row>
    <row r="37" spans="2:8">
      <c r="B37" t="s">
        <v>35</v>
      </c>
      <c r="C37" s="1">
        <f>SUM(C32:C36)</f>
        <v>4226827</v>
      </c>
    </row>
    <row r="38" spans="2:8">
      <c r="B38" t="s">
        <v>1</v>
      </c>
    </row>
    <row r="39" spans="2:8">
      <c r="B39" t="s">
        <v>71</v>
      </c>
      <c r="C39" s="1">
        <v>500000</v>
      </c>
    </row>
    <row r="40" spans="2:8">
      <c r="B40" t="s">
        <v>106</v>
      </c>
      <c r="C40" s="1">
        <v>280000</v>
      </c>
      <c r="D40">
        <f>35000*8</f>
        <v>280000</v>
      </c>
    </row>
    <row r="41" spans="2:8">
      <c r="B41" t="s">
        <v>35</v>
      </c>
      <c r="C41" s="1">
        <v>1000000</v>
      </c>
    </row>
    <row r="43" spans="2:8">
      <c r="B43" t="s">
        <v>90</v>
      </c>
    </row>
    <row r="44" spans="2:8">
      <c r="B44" t="s">
        <v>91</v>
      </c>
      <c r="C44" s="1">
        <v>259500</v>
      </c>
    </row>
    <row r="45" spans="2:8">
      <c r="B45" t="s">
        <v>105</v>
      </c>
      <c r="C45" s="1">
        <v>226950</v>
      </c>
    </row>
    <row r="46" spans="2:8">
      <c r="B46" t="s">
        <v>94</v>
      </c>
      <c r="C46" s="1">
        <v>165710</v>
      </c>
    </row>
    <row r="47" spans="2:8">
      <c r="B47" t="s">
        <v>92</v>
      </c>
      <c r="C47" s="1">
        <v>3900</v>
      </c>
    </row>
    <row r="48" spans="2:8">
      <c r="B48" t="s">
        <v>99</v>
      </c>
      <c r="C48" s="1">
        <v>196740</v>
      </c>
    </row>
    <row r="49" spans="2:3">
      <c r="B49" t="s">
        <v>100</v>
      </c>
      <c r="C49" s="1">
        <v>0</v>
      </c>
    </row>
    <row r="50" spans="2:3">
      <c r="B50" t="s">
        <v>35</v>
      </c>
      <c r="C50" s="1">
        <f>SUM(C44:C49)</f>
        <v>852800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C24" sqref="C1:C24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15">
      <c r="A1" t="s">
        <v>3</v>
      </c>
      <c r="B1" t="s">
        <v>39</v>
      </c>
      <c r="C1" s="1">
        <v>5500000</v>
      </c>
      <c r="D1" s="3" t="e">
        <f>C1/#REF!</f>
        <v>#REF!</v>
      </c>
      <c r="E1" t="s">
        <v>4</v>
      </c>
      <c r="K1" s="13">
        <v>1295588</v>
      </c>
      <c r="L1" s="13">
        <v>1372820</v>
      </c>
      <c r="M1" s="13">
        <v>1485856</v>
      </c>
      <c r="N1" s="13">
        <v>1396426</v>
      </c>
      <c r="O1" s="13">
        <v>1451823</v>
      </c>
    </row>
    <row r="2" spans="1:15">
      <c r="B2" s="20" t="s">
        <v>0</v>
      </c>
      <c r="C2" s="17">
        <v>3630000</v>
      </c>
      <c r="D2" t="s">
        <v>25</v>
      </c>
      <c r="K2" s="13"/>
      <c r="L2" s="13"/>
      <c r="M2" s="13"/>
      <c r="N2" s="13"/>
      <c r="O2" s="13"/>
    </row>
    <row r="3" spans="1:15">
      <c r="B3" t="s">
        <v>42</v>
      </c>
      <c r="C3" s="18">
        <v>1500000</v>
      </c>
      <c r="K3" s="13"/>
      <c r="L3" s="13"/>
      <c r="M3" s="13"/>
      <c r="N3" s="13"/>
      <c r="O3" s="13"/>
    </row>
    <row r="4" spans="1:15">
      <c r="B4" t="s">
        <v>90</v>
      </c>
      <c r="C4" s="17">
        <v>900000</v>
      </c>
      <c r="K4" s="13"/>
      <c r="L4" s="13"/>
      <c r="M4" s="13"/>
      <c r="N4" s="13"/>
      <c r="O4" s="13"/>
    </row>
    <row r="5" spans="1:15">
      <c r="B5" t="s">
        <v>40</v>
      </c>
      <c r="C5" s="1">
        <v>500000</v>
      </c>
      <c r="D5" t="s">
        <v>34</v>
      </c>
      <c r="H5" s="13">
        <v>223390</v>
      </c>
      <c r="I5" s="13">
        <v>439934</v>
      </c>
    </row>
    <row r="6" spans="1:15">
      <c r="B6" s="7" t="s">
        <v>17</v>
      </c>
      <c r="C6" s="15">
        <v>250000</v>
      </c>
      <c r="D6" t="s">
        <v>46</v>
      </c>
    </row>
    <row r="7" spans="1:15">
      <c r="B7" s="7" t="s">
        <v>18</v>
      </c>
      <c r="C7" s="15">
        <v>224000</v>
      </c>
      <c r="D7" t="s">
        <v>33</v>
      </c>
      <c r="F7" s="13"/>
    </row>
    <row r="8" spans="1:15">
      <c r="B8" s="20" t="s">
        <v>7</v>
      </c>
      <c r="C8" s="11">
        <v>66000</v>
      </c>
      <c r="D8" t="s">
        <v>61</v>
      </c>
      <c r="H8" s="4"/>
    </row>
    <row r="9" spans="1:15">
      <c r="B9" s="20" t="s">
        <v>8</v>
      </c>
      <c r="C9" s="17">
        <v>19900</v>
      </c>
      <c r="D9" t="s">
        <v>102</v>
      </c>
    </row>
    <row r="10" spans="1:15">
      <c r="B10" s="20" t="s">
        <v>60</v>
      </c>
      <c r="C10" s="11">
        <v>39510</v>
      </c>
      <c r="D10" t="s">
        <v>57</v>
      </c>
    </row>
    <row r="11" spans="1:15">
      <c r="B11" s="20" t="s">
        <v>21</v>
      </c>
      <c r="C11" s="11">
        <v>34370</v>
      </c>
      <c r="D11" t="s">
        <v>57</v>
      </c>
    </row>
    <row r="12" spans="1:15">
      <c r="B12" s="20" t="s">
        <v>9</v>
      </c>
      <c r="C12" s="17">
        <v>100000</v>
      </c>
      <c r="D12" t="s">
        <v>57</v>
      </c>
    </row>
    <row r="13" spans="1:15">
      <c r="B13" s="20" t="s">
        <v>10</v>
      </c>
      <c r="C13" s="17">
        <v>88000</v>
      </c>
      <c r="D13" t="s">
        <v>98</v>
      </c>
    </row>
    <row r="14" spans="1:15">
      <c r="B14" s="7" t="s">
        <v>12</v>
      </c>
      <c r="C14" s="15">
        <v>288260</v>
      </c>
      <c r="D14" t="s">
        <v>28</v>
      </c>
    </row>
    <row r="15" spans="1:15">
      <c r="B15" t="s">
        <v>13</v>
      </c>
      <c r="C15" s="15">
        <v>175010</v>
      </c>
      <c r="D15" t="s">
        <v>88</v>
      </c>
    </row>
    <row r="16" spans="1:15">
      <c r="B16" t="s">
        <v>81</v>
      </c>
      <c r="C16" s="16">
        <v>210460</v>
      </c>
      <c r="D16" t="s">
        <v>101</v>
      </c>
    </row>
    <row r="17" spans="2:7">
      <c r="B17" s="20" t="s">
        <v>30</v>
      </c>
      <c r="C17" s="17">
        <v>294790</v>
      </c>
      <c r="D17" t="s">
        <v>104</v>
      </c>
    </row>
    <row r="18" spans="2:7">
      <c r="B18" t="s">
        <v>63</v>
      </c>
      <c r="C18" s="19">
        <v>155652</v>
      </c>
      <c r="D18">
        <v>113826</v>
      </c>
      <c r="E18">
        <v>18330</v>
      </c>
    </row>
    <row r="19" spans="2:7">
      <c r="B19" s="20" t="s">
        <v>68</v>
      </c>
      <c r="C19" s="15">
        <v>6600</v>
      </c>
      <c r="D19" t="s">
        <v>85</v>
      </c>
      <c r="G19" s="4"/>
    </row>
    <row r="20" spans="2:7">
      <c r="B20" s="20" t="s">
        <v>69</v>
      </c>
      <c r="C20" s="15">
        <v>7590</v>
      </c>
      <c r="D20" s="4"/>
    </row>
    <row r="21" spans="2:7">
      <c r="B21" s="20" t="s">
        <v>86</v>
      </c>
      <c r="C21" s="15">
        <v>30000</v>
      </c>
      <c r="D21" s="4"/>
    </row>
    <row r="22" spans="2:7">
      <c r="B22" s="20" t="s">
        <v>103</v>
      </c>
      <c r="C22" s="15">
        <v>193270</v>
      </c>
    </row>
    <row r="23" spans="2:7">
      <c r="B23" s="20" t="s">
        <v>64</v>
      </c>
      <c r="C23" s="15">
        <v>44480</v>
      </c>
    </row>
    <row r="24" spans="2:7">
      <c r="B24" s="20" t="s">
        <v>65</v>
      </c>
      <c r="C24" s="15">
        <v>65050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2"/>
  <sheetViews>
    <sheetView workbookViewId="0">
      <selection activeCell="C20" sqref="C20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</cols>
  <sheetData>
    <row r="1" spans="1:46">
      <c r="A1" t="s">
        <v>43</v>
      </c>
      <c r="C1" s="1">
        <v>42187500</v>
      </c>
      <c r="D1" s="4">
        <f>C1-C26</f>
        <v>6511624</v>
      </c>
    </row>
    <row r="2" spans="1:46">
      <c r="A2" t="s">
        <v>19</v>
      </c>
      <c r="C2" s="3">
        <f>C3/C1</f>
        <v>0.18251851851851852</v>
      </c>
    </row>
    <row r="3" spans="1:46">
      <c r="A3" t="s">
        <v>1</v>
      </c>
      <c r="C3" s="1">
        <v>7700000</v>
      </c>
      <c r="D3" s="5" t="s">
        <v>15</v>
      </c>
      <c r="AT3">
        <v>1</v>
      </c>
    </row>
    <row r="4" spans="1:46">
      <c r="A4" t="s">
        <v>3</v>
      </c>
      <c r="B4" t="s">
        <v>39</v>
      </c>
      <c r="C4" s="1">
        <v>10976325</v>
      </c>
      <c r="D4" t="s">
        <v>4</v>
      </c>
    </row>
    <row r="5" spans="1:46">
      <c r="B5" t="s">
        <v>40</v>
      </c>
      <c r="C5" s="1">
        <v>1126986</v>
      </c>
      <c r="D5" t="s">
        <v>34</v>
      </c>
    </row>
    <row r="6" spans="1:46">
      <c r="B6" t="s">
        <v>41</v>
      </c>
      <c r="C6" s="9">
        <v>3000000</v>
      </c>
    </row>
    <row r="7" spans="1:46">
      <c r="B7" t="s">
        <v>36</v>
      </c>
      <c r="C7" s="10">
        <v>308800</v>
      </c>
    </row>
    <row r="8" spans="1:46">
      <c r="B8" t="s">
        <v>42</v>
      </c>
      <c r="C8" s="1">
        <v>3524680</v>
      </c>
      <c r="D8" t="s">
        <v>31</v>
      </c>
    </row>
    <row r="9" spans="1:46">
      <c r="B9" s="7" t="s">
        <v>17</v>
      </c>
      <c r="C9" s="8">
        <v>392200</v>
      </c>
      <c r="D9" t="s">
        <v>46</v>
      </c>
    </row>
    <row r="10" spans="1:46">
      <c r="B10" s="7" t="s">
        <v>18</v>
      </c>
      <c r="C10" s="8">
        <v>280000</v>
      </c>
      <c r="D10" t="s">
        <v>33</v>
      </c>
    </row>
    <row r="11" spans="1:46">
      <c r="A11" t="s">
        <v>5</v>
      </c>
      <c r="B11" s="6" t="s">
        <v>6</v>
      </c>
      <c r="C11" s="8">
        <v>282150</v>
      </c>
      <c r="D11" t="s">
        <v>27</v>
      </c>
    </row>
    <row r="12" spans="1:46">
      <c r="B12" s="6" t="s">
        <v>7</v>
      </c>
      <c r="C12" s="8">
        <v>66000</v>
      </c>
      <c r="D12" t="s">
        <v>29</v>
      </c>
    </row>
    <row r="13" spans="1:46">
      <c r="B13" s="7" t="s">
        <v>8</v>
      </c>
      <c r="C13" s="8">
        <v>19900</v>
      </c>
      <c r="D13" t="s">
        <v>22</v>
      </c>
    </row>
    <row r="14" spans="1:46">
      <c r="B14" s="7" t="s">
        <v>21</v>
      </c>
      <c r="C14" s="8">
        <v>35000</v>
      </c>
      <c r="D14" t="s">
        <v>20</v>
      </c>
    </row>
    <row r="15" spans="1:46">
      <c r="B15" s="7" t="s">
        <v>9</v>
      </c>
      <c r="C15" s="8">
        <v>100000</v>
      </c>
    </row>
    <row r="16" spans="1:46">
      <c r="B16" s="7" t="s">
        <v>16</v>
      </c>
      <c r="C16" s="8">
        <v>0</v>
      </c>
    </row>
    <row r="17" spans="2:4">
      <c r="B17" s="7" t="s">
        <v>10</v>
      </c>
      <c r="C17" s="8">
        <v>88000</v>
      </c>
      <c r="D17" t="s">
        <v>11</v>
      </c>
    </row>
    <row r="18" spans="2:4">
      <c r="B18" s="7" t="s">
        <v>12</v>
      </c>
      <c r="C18" s="8">
        <v>323530</v>
      </c>
      <c r="D18" t="s">
        <v>28</v>
      </c>
    </row>
    <row r="19" spans="2:4">
      <c r="B19" t="s">
        <v>13</v>
      </c>
      <c r="C19" s="1">
        <v>210645</v>
      </c>
      <c r="D19" t="s">
        <v>26</v>
      </c>
    </row>
    <row r="20" spans="2:4">
      <c r="B20" t="s">
        <v>14</v>
      </c>
      <c r="C20" s="10">
        <v>622870</v>
      </c>
    </row>
    <row r="21" spans="2:4">
      <c r="B21" t="s">
        <v>0</v>
      </c>
      <c r="C21" s="1">
        <v>3630000</v>
      </c>
      <c r="D21" t="s">
        <v>25</v>
      </c>
    </row>
    <row r="22" spans="2:4">
      <c r="B22" t="s">
        <v>30</v>
      </c>
      <c r="C22" s="1">
        <v>294790</v>
      </c>
      <c r="D22" t="s">
        <v>37</v>
      </c>
    </row>
    <row r="23" spans="2:4">
      <c r="B23" t="s">
        <v>47</v>
      </c>
      <c r="C23" s="1">
        <v>794000</v>
      </c>
    </row>
    <row r="24" spans="2:4">
      <c r="B24" t="s">
        <v>48</v>
      </c>
      <c r="C24" s="1">
        <v>1300000</v>
      </c>
    </row>
    <row r="25" spans="2:4">
      <c r="B25" t="s">
        <v>49</v>
      </c>
      <c r="C25" s="1">
        <v>600000</v>
      </c>
    </row>
    <row r="26" spans="2:4">
      <c r="B26" t="s">
        <v>44</v>
      </c>
      <c r="C26" s="1">
        <f>SUM(C3:C25)</f>
        <v>35675876</v>
      </c>
    </row>
    <row r="27" spans="2:4">
      <c r="B27" t="s">
        <v>2</v>
      </c>
      <c r="C27" s="1">
        <v>1000000</v>
      </c>
      <c r="D27" t="s">
        <v>24</v>
      </c>
    </row>
    <row r="28" spans="2:4">
      <c r="B28" t="s">
        <v>23</v>
      </c>
      <c r="C28" s="1">
        <v>2369643</v>
      </c>
      <c r="D28" t="s">
        <v>38</v>
      </c>
    </row>
    <row r="29" spans="2:4">
      <c r="B29" t="s">
        <v>45</v>
      </c>
      <c r="C29" s="1">
        <v>3000000</v>
      </c>
    </row>
    <row r="32" spans="2:4">
      <c r="C32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35"/>
  <sheetViews>
    <sheetView workbookViewId="0">
      <selection activeCell="C8" sqref="C8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</cols>
  <sheetData>
    <row r="1" spans="1:46">
      <c r="A1" t="s">
        <v>43</v>
      </c>
      <c r="C1" s="1">
        <v>35700000</v>
      </c>
      <c r="D1" s="4">
        <f>C1-C24</f>
        <v>8151122</v>
      </c>
      <c r="F1" s="4">
        <f>D1-C28</f>
        <v>4807978</v>
      </c>
    </row>
    <row r="2" spans="1:46">
      <c r="A2" t="s">
        <v>55</v>
      </c>
      <c r="C2" s="3">
        <f>C3/C1</f>
        <v>0.15983893557422968</v>
      </c>
    </row>
    <row r="3" spans="1:46">
      <c r="A3" t="s">
        <v>1</v>
      </c>
      <c r="C3" s="1">
        <f>C35</f>
        <v>5706250</v>
      </c>
      <c r="D3" s="5"/>
      <c r="AT3">
        <v>1</v>
      </c>
    </row>
    <row r="4" spans="1:46">
      <c r="A4" t="s">
        <v>3</v>
      </c>
      <c r="B4" t="s">
        <v>39</v>
      </c>
      <c r="C4" s="1">
        <f>SUM(J4:M4)</f>
        <v>8955975</v>
      </c>
      <c r="D4" t="s">
        <v>4</v>
      </c>
      <c r="J4" s="13">
        <v>2326145</v>
      </c>
      <c r="K4" s="13">
        <v>2208167</v>
      </c>
      <c r="L4" s="13">
        <v>2075126</v>
      </c>
      <c r="M4" s="13">
        <v>2346537</v>
      </c>
    </row>
    <row r="5" spans="1:46">
      <c r="B5" t="s">
        <v>40</v>
      </c>
      <c r="C5" s="1">
        <f>H5+I5</f>
        <v>927153</v>
      </c>
      <c r="D5" t="s">
        <v>34</v>
      </c>
      <c r="H5" s="13">
        <v>348693</v>
      </c>
      <c r="I5" s="13">
        <v>578460</v>
      </c>
    </row>
    <row r="6" spans="1:46">
      <c r="B6" t="s">
        <v>41</v>
      </c>
      <c r="C6" s="9">
        <f>D6-SUM(C12:C15)</f>
        <v>2973850</v>
      </c>
      <c r="D6">
        <v>3194750</v>
      </c>
    </row>
    <row r="7" spans="1:46">
      <c r="B7" t="s">
        <v>36</v>
      </c>
      <c r="C7" s="10">
        <f>D7+E7</f>
        <v>475200</v>
      </c>
      <c r="D7">
        <v>308000</v>
      </c>
      <c r="E7" s="13">
        <v>167200</v>
      </c>
    </row>
    <row r="8" spans="1:46">
      <c r="B8" t="s">
        <v>42</v>
      </c>
      <c r="C8" s="1">
        <f>G8+H8</f>
        <v>2388800</v>
      </c>
      <c r="D8" t="s">
        <v>31</v>
      </c>
      <c r="G8" s="13">
        <v>1450000</v>
      </c>
      <c r="H8" s="13">
        <v>938800</v>
      </c>
    </row>
    <row r="9" spans="1:46">
      <c r="B9" s="7" t="s">
        <v>17</v>
      </c>
      <c r="C9" s="8">
        <v>300000</v>
      </c>
      <c r="D9" t="s">
        <v>46</v>
      </c>
    </row>
    <row r="10" spans="1:46">
      <c r="B10" s="7" t="s">
        <v>18</v>
      </c>
      <c r="C10" s="8">
        <v>300000</v>
      </c>
      <c r="D10" t="s">
        <v>33</v>
      </c>
      <c r="F10" s="13">
        <v>154000</v>
      </c>
    </row>
    <row r="11" spans="1:46">
      <c r="A11" t="s">
        <v>5</v>
      </c>
      <c r="B11" s="12" t="s">
        <v>6</v>
      </c>
      <c r="C11" s="11">
        <v>282150</v>
      </c>
      <c r="D11" t="s">
        <v>59</v>
      </c>
    </row>
    <row r="12" spans="1:46">
      <c r="B12" s="12" t="s">
        <v>7</v>
      </c>
      <c r="C12" s="11">
        <v>66000</v>
      </c>
      <c r="D12" t="s">
        <v>56</v>
      </c>
    </row>
    <row r="13" spans="1:46">
      <c r="B13" s="7" t="s">
        <v>8</v>
      </c>
      <c r="C13" s="11">
        <v>19900</v>
      </c>
      <c r="D13" t="s">
        <v>57</v>
      </c>
    </row>
    <row r="14" spans="1:46">
      <c r="B14" s="7" t="s">
        <v>21</v>
      </c>
      <c r="C14" s="11">
        <v>35000</v>
      </c>
      <c r="D14" t="s">
        <v>57</v>
      </c>
    </row>
    <row r="15" spans="1:46">
      <c r="B15" s="7" t="s">
        <v>9</v>
      </c>
      <c r="C15" s="11">
        <v>100000</v>
      </c>
      <c r="D15" t="s">
        <v>57</v>
      </c>
    </row>
    <row r="16" spans="1:46">
      <c r="B16" s="7" t="s">
        <v>16</v>
      </c>
      <c r="C16" s="8">
        <v>0</v>
      </c>
    </row>
    <row r="17" spans="2:8">
      <c r="B17" s="7" t="s">
        <v>10</v>
      </c>
      <c r="C17" s="11">
        <v>88000</v>
      </c>
      <c r="D17" t="s">
        <v>11</v>
      </c>
    </row>
    <row r="18" spans="2:8">
      <c r="B18" s="7" t="s">
        <v>12</v>
      </c>
      <c r="C18" s="8">
        <v>462300</v>
      </c>
      <c r="D18" t="s">
        <v>28</v>
      </c>
    </row>
    <row r="19" spans="2:8">
      <c r="B19" t="s">
        <v>13</v>
      </c>
      <c r="C19" s="1">
        <v>216000</v>
      </c>
      <c r="D19" t="s">
        <v>26</v>
      </c>
    </row>
    <row r="20" spans="2:8">
      <c r="B20" t="s">
        <v>14</v>
      </c>
      <c r="C20" s="10">
        <v>327510</v>
      </c>
    </row>
    <row r="21" spans="2:8">
      <c r="B21" t="s">
        <v>0</v>
      </c>
      <c r="C21" s="9">
        <v>3630000</v>
      </c>
      <c r="D21" t="s">
        <v>25</v>
      </c>
    </row>
    <row r="22" spans="2:8">
      <c r="B22" t="s">
        <v>30</v>
      </c>
      <c r="C22" s="9">
        <v>294790</v>
      </c>
      <c r="D22" t="s">
        <v>37</v>
      </c>
    </row>
    <row r="23" spans="2:8">
      <c r="B23" t="s">
        <v>47</v>
      </c>
      <c r="D23">
        <v>235500</v>
      </c>
      <c r="E23">
        <v>44000</v>
      </c>
    </row>
    <row r="24" spans="2:8">
      <c r="B24" t="s">
        <v>44</v>
      </c>
      <c r="C24" s="1">
        <f>SUM(C3:C23)</f>
        <v>27548878</v>
      </c>
    </row>
    <row r="25" spans="2:8">
      <c r="B25" t="s">
        <v>2</v>
      </c>
      <c r="C25" s="1">
        <v>1000000</v>
      </c>
      <c r="D25" t="s">
        <v>58</v>
      </c>
    </row>
    <row r="26" spans="2:8">
      <c r="B26" t="s">
        <v>23</v>
      </c>
      <c r="C26" s="1">
        <f>G26+H26</f>
        <v>2343144</v>
      </c>
      <c r="D26" t="s">
        <v>38</v>
      </c>
      <c r="G26">
        <v>1670487</v>
      </c>
      <c r="H26">
        <v>672657</v>
      </c>
    </row>
    <row r="27" spans="2:8">
      <c r="B27" t="s">
        <v>45</v>
      </c>
    </row>
    <row r="28" spans="2:8">
      <c r="C28" s="1">
        <f>SUM(C25:C27)</f>
        <v>3343144</v>
      </c>
    </row>
    <row r="29" spans="2:8">
      <c r="B29" t="s">
        <v>1</v>
      </c>
    </row>
    <row r="30" spans="2:8">
      <c r="B30" t="s">
        <v>50</v>
      </c>
      <c r="C30" s="1">
        <v>1700000</v>
      </c>
    </row>
    <row r="31" spans="2:8">
      <c r="B31" t="s">
        <v>51</v>
      </c>
      <c r="C31" s="1">
        <v>1700000</v>
      </c>
    </row>
    <row r="32" spans="2:8">
      <c r="B32" t="s">
        <v>52</v>
      </c>
      <c r="C32" s="1">
        <v>611250</v>
      </c>
    </row>
    <row r="33" spans="2:5">
      <c r="B33" t="s">
        <v>53</v>
      </c>
      <c r="C33" s="1">
        <f>D33</f>
        <v>945000</v>
      </c>
      <c r="D33">
        <f>35000*27</f>
        <v>945000</v>
      </c>
    </row>
    <row r="34" spans="2:5">
      <c r="B34" t="s">
        <v>54</v>
      </c>
      <c r="C34" s="1">
        <v>750000</v>
      </c>
      <c r="D34">
        <v>145000</v>
      </c>
      <c r="E34">
        <v>272600</v>
      </c>
    </row>
    <row r="35" spans="2:5">
      <c r="B35" t="s">
        <v>35</v>
      </c>
      <c r="C35" s="1">
        <f>SUM(C30:C34)</f>
        <v>5706250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43"/>
  <sheetViews>
    <sheetView workbookViewId="0">
      <selection activeCell="D1" sqref="D1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9.375" bestFit="1" customWidth="1"/>
  </cols>
  <sheetData>
    <row r="1" spans="1:46">
      <c r="A1" t="s">
        <v>43</v>
      </c>
      <c r="B1" s="14">
        <v>33190000</v>
      </c>
      <c r="C1" s="1">
        <f>B1-(B1*0.8*0.025)</f>
        <v>32526200</v>
      </c>
      <c r="D1" s="4">
        <f>C1-C30</f>
        <v>7154113</v>
      </c>
      <c r="F1" s="4">
        <f>D1-C37</f>
        <v>3185650</v>
      </c>
      <c r="G1" t="s">
        <v>78</v>
      </c>
      <c r="H1" s="4">
        <f>B1-C1</f>
        <v>663800</v>
      </c>
    </row>
    <row r="2" spans="1:46">
      <c r="A2" t="s">
        <v>55</v>
      </c>
      <c r="C2" s="3">
        <f>C3/C1</f>
        <v>0.15372223007913621</v>
      </c>
    </row>
    <row r="3" spans="1:46">
      <c r="A3" t="s">
        <v>1</v>
      </c>
      <c r="C3" s="1">
        <v>5000000</v>
      </c>
      <c r="D3" s="5"/>
      <c r="AT3">
        <v>1</v>
      </c>
    </row>
    <row r="4" spans="1:46">
      <c r="A4" t="s">
        <v>3</v>
      </c>
      <c r="B4" t="s">
        <v>39</v>
      </c>
      <c r="C4" s="1">
        <v>7944512</v>
      </c>
      <c r="D4" t="s">
        <v>4</v>
      </c>
      <c r="J4" s="13"/>
      <c r="K4" s="13"/>
      <c r="L4" s="13"/>
      <c r="M4" s="13"/>
    </row>
    <row r="5" spans="1:46">
      <c r="B5" t="s">
        <v>40</v>
      </c>
      <c r="C5" s="1">
        <v>1015222</v>
      </c>
      <c r="D5" t="s">
        <v>34</v>
      </c>
      <c r="H5" s="13"/>
      <c r="I5" s="13"/>
    </row>
    <row r="6" spans="1:46">
      <c r="B6" t="s">
        <v>62</v>
      </c>
      <c r="C6" s="9">
        <v>3473720</v>
      </c>
    </row>
    <row r="7" spans="1:46">
      <c r="B7" t="s">
        <v>42</v>
      </c>
      <c r="C7" s="1">
        <v>1036380</v>
      </c>
      <c r="D7" t="s">
        <v>31</v>
      </c>
      <c r="G7" s="13"/>
      <c r="H7" s="13"/>
    </row>
    <row r="8" spans="1:46">
      <c r="B8" s="7" t="s">
        <v>17</v>
      </c>
      <c r="C8" s="8">
        <v>288000</v>
      </c>
      <c r="D8" t="s">
        <v>46</v>
      </c>
    </row>
    <row r="9" spans="1:46">
      <c r="B9" s="7" t="s">
        <v>18</v>
      </c>
      <c r="C9" s="8">
        <v>196000</v>
      </c>
      <c r="D9" t="s">
        <v>33</v>
      </c>
      <c r="F9" s="13"/>
    </row>
    <row r="10" spans="1:46">
      <c r="A10" t="s">
        <v>5</v>
      </c>
      <c r="B10" s="12" t="s">
        <v>6</v>
      </c>
      <c r="C10" s="11">
        <v>282150</v>
      </c>
      <c r="D10" t="s">
        <v>59</v>
      </c>
    </row>
    <row r="11" spans="1:46">
      <c r="B11" s="12" t="s">
        <v>7</v>
      </c>
      <c r="C11" s="11">
        <v>66000</v>
      </c>
      <c r="D11" t="s">
        <v>61</v>
      </c>
    </row>
    <row r="12" spans="1:46">
      <c r="B12" s="7" t="s">
        <v>8</v>
      </c>
      <c r="C12" s="11">
        <v>19900</v>
      </c>
      <c r="D12" t="s">
        <v>57</v>
      </c>
    </row>
    <row r="13" spans="1:46">
      <c r="B13" s="7" t="s">
        <v>60</v>
      </c>
      <c r="C13" s="11">
        <v>39510</v>
      </c>
      <c r="D13" t="s">
        <v>57</v>
      </c>
    </row>
    <row r="14" spans="1:46">
      <c r="B14" s="7" t="s">
        <v>21</v>
      </c>
      <c r="C14" s="11">
        <v>34370</v>
      </c>
      <c r="D14" t="s">
        <v>57</v>
      </c>
    </row>
    <row r="15" spans="1:46">
      <c r="B15" s="7" t="s">
        <v>9</v>
      </c>
      <c r="C15" s="11">
        <v>100000</v>
      </c>
      <c r="D15" t="s">
        <v>57</v>
      </c>
    </row>
    <row r="16" spans="1:46">
      <c r="B16" s="7" t="s">
        <v>16</v>
      </c>
      <c r="C16" s="8">
        <v>0</v>
      </c>
    </row>
    <row r="17" spans="2:4">
      <c r="B17" s="7" t="s">
        <v>10</v>
      </c>
      <c r="C17" s="11">
        <v>88000</v>
      </c>
      <c r="D17" t="s">
        <v>11</v>
      </c>
    </row>
    <row r="18" spans="2:4">
      <c r="B18" s="7" t="s">
        <v>12</v>
      </c>
      <c r="C18" s="8">
        <v>517710</v>
      </c>
      <c r="D18" t="s">
        <v>28</v>
      </c>
    </row>
    <row r="19" spans="2:4">
      <c r="B19" t="s">
        <v>13</v>
      </c>
      <c r="C19" s="1">
        <v>204831</v>
      </c>
      <c r="D19" t="s">
        <v>26</v>
      </c>
    </row>
    <row r="20" spans="2:4">
      <c r="B20" t="s">
        <v>14</v>
      </c>
      <c r="C20" s="10">
        <v>293760</v>
      </c>
    </row>
    <row r="21" spans="2:4">
      <c r="B21" t="s">
        <v>0</v>
      </c>
      <c r="C21" s="9">
        <v>3630000</v>
      </c>
      <c r="D21" t="s">
        <v>25</v>
      </c>
    </row>
    <row r="22" spans="2:4">
      <c r="B22" t="s">
        <v>30</v>
      </c>
      <c r="C22" s="9">
        <v>294790</v>
      </c>
      <c r="D22" t="s">
        <v>37</v>
      </c>
    </row>
    <row r="23" spans="2:4">
      <c r="B23" t="s">
        <v>63</v>
      </c>
      <c r="C23" s="9">
        <v>155652</v>
      </c>
    </row>
    <row r="24" spans="2:4">
      <c r="B24" t="s">
        <v>47</v>
      </c>
      <c r="C24" s="1">
        <v>200000</v>
      </c>
    </row>
    <row r="25" spans="2:4">
      <c r="B25" t="s">
        <v>66</v>
      </c>
      <c r="C25" s="1">
        <v>384820</v>
      </c>
    </row>
    <row r="26" spans="2:4">
      <c r="B26" t="s">
        <v>64</v>
      </c>
      <c r="C26" s="1">
        <v>38120</v>
      </c>
    </row>
    <row r="27" spans="2:4">
      <c r="B27" t="s">
        <v>65</v>
      </c>
      <c r="C27" s="1">
        <v>54700</v>
      </c>
    </row>
    <row r="28" spans="2:4">
      <c r="B28" t="s">
        <v>68</v>
      </c>
      <c r="C28" s="1">
        <v>6600</v>
      </c>
    </row>
    <row r="29" spans="2:4">
      <c r="B29" t="s">
        <v>69</v>
      </c>
      <c r="C29" s="1">
        <v>7340</v>
      </c>
      <c r="D29" s="4"/>
    </row>
    <row r="30" spans="2:4">
      <c r="B30" t="s">
        <v>44</v>
      </c>
      <c r="C30" s="1">
        <f>SUM(C3:C29)</f>
        <v>25372087</v>
      </c>
    </row>
    <row r="32" spans="2:4">
      <c r="B32" t="s">
        <v>2</v>
      </c>
      <c r="C32" s="1">
        <v>1000000</v>
      </c>
      <c r="D32" t="s">
        <v>58</v>
      </c>
    </row>
    <row r="33" spans="2:4">
      <c r="B33" t="s">
        <v>23</v>
      </c>
      <c r="C33" s="1">
        <v>2360463</v>
      </c>
      <c r="D33" t="s">
        <v>38</v>
      </c>
    </row>
    <row r="34" spans="2:4">
      <c r="B34" t="s">
        <v>45</v>
      </c>
      <c r="C34" s="1">
        <v>250000</v>
      </c>
    </row>
    <row r="35" spans="2:4">
      <c r="B35" t="s">
        <v>67</v>
      </c>
      <c r="C35" s="1">
        <v>108000</v>
      </c>
      <c r="D35" t="s">
        <v>75</v>
      </c>
    </row>
    <row r="36" spans="2:4">
      <c r="B36" t="s">
        <v>74</v>
      </c>
      <c r="C36" s="1">
        <v>250000</v>
      </c>
      <c r="D36" t="s">
        <v>76</v>
      </c>
    </row>
    <row r="37" spans="2:4">
      <c r="B37" t="s">
        <v>77</v>
      </c>
      <c r="C37" s="1">
        <f>SUM(C32:C36)</f>
        <v>3968463</v>
      </c>
    </row>
    <row r="38" spans="2:4">
      <c r="B38" t="s">
        <v>1</v>
      </c>
    </row>
    <row r="39" spans="2:4">
      <c r="B39" t="s">
        <v>70</v>
      </c>
      <c r="C39" s="1">
        <v>1700000</v>
      </c>
    </row>
    <row r="40" spans="2:4">
      <c r="B40" t="s">
        <v>71</v>
      </c>
      <c r="C40" s="1">
        <v>1800000</v>
      </c>
    </row>
    <row r="41" spans="2:4">
      <c r="B41" t="s">
        <v>72</v>
      </c>
      <c r="C41" s="1">
        <v>885000</v>
      </c>
    </row>
    <row r="42" spans="2:4">
      <c r="B42" t="s">
        <v>73</v>
      </c>
      <c r="C42" s="1">
        <v>600000</v>
      </c>
    </row>
    <row r="43" spans="2:4">
      <c r="B43" t="s">
        <v>35</v>
      </c>
      <c r="C43" s="1">
        <f>SUM(C39:C42)</f>
        <v>4985000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53"/>
  <sheetViews>
    <sheetView workbookViewId="0">
      <selection activeCell="C3" sqref="C3:C9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</cols>
  <sheetData>
    <row r="1" spans="1:46">
      <c r="A1" t="s">
        <v>43</v>
      </c>
      <c r="B1" s="14">
        <v>28454000</v>
      </c>
      <c r="C1" s="1">
        <f>B1-(B1*0.8*0.025)</f>
        <v>27884920</v>
      </c>
      <c r="D1" s="4">
        <f>C1-C31</f>
        <v>4288004</v>
      </c>
      <c r="F1" s="4">
        <f>D1-C38</f>
        <v>53427</v>
      </c>
      <c r="G1" t="s">
        <v>78</v>
      </c>
      <c r="H1" s="4">
        <f>B1-C1</f>
        <v>569080</v>
      </c>
    </row>
    <row r="2" spans="1:46">
      <c r="A2" t="s">
        <v>1</v>
      </c>
      <c r="C2" s="1">
        <v>5000000</v>
      </c>
      <c r="D2" s="3">
        <f>C2/B1</f>
        <v>0.17572221831728405</v>
      </c>
      <c r="AT2">
        <v>1</v>
      </c>
    </row>
    <row r="3" spans="1:46">
      <c r="A3" t="s">
        <v>3</v>
      </c>
      <c r="B3" t="s">
        <v>39</v>
      </c>
      <c r="C3" s="1">
        <f>K3+L3+M3+N3</f>
        <v>7149174</v>
      </c>
      <c r="D3" s="3">
        <f>C3/B1</f>
        <v>0.25125374288325014</v>
      </c>
      <c r="E3" t="s">
        <v>4</v>
      </c>
      <c r="K3" s="13">
        <v>1466339</v>
      </c>
      <c r="L3" s="13">
        <v>1766061</v>
      </c>
      <c r="M3" s="13">
        <v>2226372</v>
      </c>
      <c r="N3" s="13">
        <v>1690402</v>
      </c>
    </row>
    <row r="4" spans="1:46">
      <c r="B4" t="s">
        <v>40</v>
      </c>
      <c r="C4" s="1">
        <f>H4+I4</f>
        <v>807051</v>
      </c>
      <c r="D4" t="s">
        <v>34</v>
      </c>
      <c r="H4" s="13">
        <v>412307</v>
      </c>
      <c r="I4" s="13">
        <v>394744</v>
      </c>
    </row>
    <row r="5" spans="1:46">
      <c r="B5" t="s">
        <v>89</v>
      </c>
      <c r="C5" s="17">
        <v>1500000</v>
      </c>
      <c r="D5" t="s">
        <v>95</v>
      </c>
    </row>
    <row r="6" spans="1:46">
      <c r="B6" t="s">
        <v>90</v>
      </c>
      <c r="C6" s="17">
        <f>C53</f>
        <v>1279160</v>
      </c>
    </row>
    <row r="7" spans="1:46">
      <c r="B7" t="s">
        <v>42</v>
      </c>
      <c r="C7" s="18">
        <f>G7+H7</f>
        <v>1323380</v>
      </c>
      <c r="D7" t="s">
        <v>31</v>
      </c>
      <c r="G7" s="13">
        <v>723380</v>
      </c>
      <c r="H7" s="13">
        <v>600000</v>
      </c>
    </row>
    <row r="8" spans="1:46">
      <c r="B8" s="7" t="s">
        <v>17</v>
      </c>
      <c r="C8" s="15">
        <v>245000</v>
      </c>
      <c r="D8" t="s">
        <v>46</v>
      </c>
    </row>
    <row r="9" spans="1:46">
      <c r="B9" s="7" t="s">
        <v>18</v>
      </c>
      <c r="C9" s="15">
        <v>154000</v>
      </c>
      <c r="D9" t="s">
        <v>33</v>
      </c>
      <c r="F9" s="13"/>
    </row>
    <row r="10" spans="1:46">
      <c r="A10" t="s">
        <v>5</v>
      </c>
      <c r="B10" s="12" t="s">
        <v>6</v>
      </c>
      <c r="C10" s="17">
        <v>282150</v>
      </c>
      <c r="D10" t="s">
        <v>59</v>
      </c>
    </row>
    <row r="11" spans="1:46">
      <c r="B11" s="12" t="s">
        <v>7</v>
      </c>
      <c r="C11" s="11">
        <v>66000</v>
      </c>
      <c r="D11" t="s">
        <v>61</v>
      </c>
      <c r="H11" s="4"/>
    </row>
    <row r="12" spans="1:46">
      <c r="B12" s="7" t="s">
        <v>8</v>
      </c>
      <c r="C12" s="17">
        <v>19900</v>
      </c>
      <c r="D12" t="s">
        <v>57</v>
      </c>
    </row>
    <row r="13" spans="1:46">
      <c r="B13" s="7" t="s">
        <v>60</v>
      </c>
      <c r="C13" s="11">
        <v>39510</v>
      </c>
      <c r="D13" t="s">
        <v>57</v>
      </c>
    </row>
    <row r="14" spans="1:46">
      <c r="B14" s="7" t="s">
        <v>21</v>
      </c>
      <c r="C14" s="11">
        <v>34370</v>
      </c>
      <c r="D14" t="s">
        <v>57</v>
      </c>
    </row>
    <row r="15" spans="1:46">
      <c r="B15" s="7" t="s">
        <v>9</v>
      </c>
      <c r="C15" s="17">
        <v>100000</v>
      </c>
      <c r="D15" t="s">
        <v>57</v>
      </c>
    </row>
    <row r="16" spans="1:46">
      <c r="B16" s="7" t="s">
        <v>16</v>
      </c>
      <c r="C16" s="8">
        <v>0</v>
      </c>
    </row>
    <row r="17" spans="2:7">
      <c r="B17" s="7" t="s">
        <v>10</v>
      </c>
      <c r="C17" s="17">
        <v>88000</v>
      </c>
      <c r="D17" t="s">
        <v>87</v>
      </c>
    </row>
    <row r="18" spans="2:7">
      <c r="B18" s="7" t="s">
        <v>12</v>
      </c>
      <c r="C18" s="15">
        <v>526940</v>
      </c>
      <c r="D18" t="s">
        <v>28</v>
      </c>
    </row>
    <row r="19" spans="2:7">
      <c r="B19" t="s">
        <v>13</v>
      </c>
      <c r="C19" s="15">
        <v>107079</v>
      </c>
      <c r="D19" t="s">
        <v>88</v>
      </c>
    </row>
    <row r="20" spans="2:7">
      <c r="B20" t="s">
        <v>81</v>
      </c>
      <c r="C20" s="16">
        <v>293180</v>
      </c>
      <c r="D20" t="s">
        <v>82</v>
      </c>
    </row>
    <row r="21" spans="2:7">
      <c r="B21" t="s">
        <v>0</v>
      </c>
      <c r="C21" s="17">
        <v>3630000</v>
      </c>
      <c r="D21" t="s">
        <v>25</v>
      </c>
    </row>
    <row r="22" spans="2:7">
      <c r="B22" t="s">
        <v>30</v>
      </c>
      <c r="C22" s="17">
        <v>294790</v>
      </c>
      <c r="D22" t="s">
        <v>37</v>
      </c>
    </row>
    <row r="23" spans="2:7">
      <c r="B23" t="s">
        <v>63</v>
      </c>
      <c r="C23" s="19">
        <v>155652</v>
      </c>
    </row>
    <row r="24" spans="2:7">
      <c r="B24" t="s">
        <v>47</v>
      </c>
    </row>
    <row r="25" spans="2:7">
      <c r="B25" t="s">
        <v>66</v>
      </c>
      <c r="C25" s="15">
        <v>384820</v>
      </c>
      <c r="G25" s="4"/>
    </row>
    <row r="26" spans="2:7">
      <c r="B26" t="s">
        <v>64</v>
      </c>
      <c r="C26" s="15">
        <v>38120</v>
      </c>
    </row>
    <row r="27" spans="2:7">
      <c r="B27" t="s">
        <v>65</v>
      </c>
      <c r="C27" s="15">
        <v>54700</v>
      </c>
    </row>
    <row r="28" spans="2:7">
      <c r="B28" t="s">
        <v>68</v>
      </c>
      <c r="C28" s="15">
        <v>6600</v>
      </c>
      <c r="D28" t="s">
        <v>85</v>
      </c>
    </row>
    <row r="29" spans="2:7">
      <c r="B29" t="s">
        <v>69</v>
      </c>
      <c r="C29" s="15">
        <v>7340</v>
      </c>
      <c r="D29" s="4"/>
    </row>
    <row r="30" spans="2:7">
      <c r="B30" t="s">
        <v>86</v>
      </c>
      <c r="C30" s="15">
        <v>10000</v>
      </c>
      <c r="D30" s="4"/>
    </row>
    <row r="31" spans="2:7">
      <c r="B31" t="s">
        <v>44</v>
      </c>
      <c r="C31" s="1">
        <f>SUM(C2:C30)</f>
        <v>23596916</v>
      </c>
    </row>
    <row r="33" spans="2:8">
      <c r="B33" t="s">
        <v>2</v>
      </c>
      <c r="C33" s="15">
        <v>1000000</v>
      </c>
      <c r="D33" t="s">
        <v>58</v>
      </c>
    </row>
    <row r="34" spans="2:8">
      <c r="B34" t="s">
        <v>23</v>
      </c>
      <c r="C34" s="15">
        <f>G34+H34</f>
        <v>2355907</v>
      </c>
      <c r="D34" t="s">
        <v>38</v>
      </c>
      <c r="G34">
        <v>685303</v>
      </c>
      <c r="H34">
        <v>1670604</v>
      </c>
    </row>
    <row r="35" spans="2:8">
      <c r="B35" t="s">
        <v>45</v>
      </c>
      <c r="C35" s="15">
        <v>250000</v>
      </c>
    </row>
    <row r="36" spans="2:8">
      <c r="B36" t="s">
        <v>67</v>
      </c>
      <c r="C36" s="15">
        <v>378670</v>
      </c>
      <c r="D36" t="s">
        <v>83</v>
      </c>
    </row>
    <row r="37" spans="2:8">
      <c r="B37" t="s">
        <v>74</v>
      </c>
      <c r="C37" s="15">
        <v>250000</v>
      </c>
      <c r="D37" t="s">
        <v>84</v>
      </c>
    </row>
    <row r="38" spans="2:8">
      <c r="B38" t="s">
        <v>77</v>
      </c>
      <c r="C38" s="1">
        <f>SUM(C33:C37)</f>
        <v>4234577</v>
      </c>
    </row>
    <row r="39" spans="2:8">
      <c r="B39" t="s">
        <v>1</v>
      </c>
    </row>
    <row r="40" spans="2:8">
      <c r="B40" t="s">
        <v>70</v>
      </c>
      <c r="C40" s="1">
        <v>1700000</v>
      </c>
    </row>
    <row r="41" spans="2:8">
      <c r="B41" t="s">
        <v>71</v>
      </c>
      <c r="C41" s="1">
        <v>1800000</v>
      </c>
    </row>
    <row r="42" spans="2:8">
      <c r="B42" t="s">
        <v>72</v>
      </c>
      <c r="C42" s="1">
        <v>1027500</v>
      </c>
    </row>
    <row r="43" spans="2:8">
      <c r="B43" t="s">
        <v>73</v>
      </c>
      <c r="C43" s="1">
        <v>161000</v>
      </c>
    </row>
    <row r="44" spans="2:8">
      <c r="B44" t="s">
        <v>79</v>
      </c>
      <c r="C44" s="1">
        <v>200000</v>
      </c>
    </row>
    <row r="45" spans="2:8">
      <c r="B45" t="s">
        <v>80</v>
      </c>
      <c r="C45" s="1">
        <v>120000</v>
      </c>
    </row>
    <row r="46" spans="2:8">
      <c r="B46" t="s">
        <v>35</v>
      </c>
      <c r="C46" s="1">
        <f>SUM(C40:C45)</f>
        <v>5008500</v>
      </c>
    </row>
    <row r="48" spans="2:8">
      <c r="B48" t="s">
        <v>90</v>
      </c>
    </row>
    <row r="49" spans="2:3">
      <c r="B49" t="s">
        <v>91</v>
      </c>
      <c r="C49" s="1">
        <v>768500</v>
      </c>
    </row>
    <row r="50" spans="2:3">
      <c r="B50" t="s">
        <v>93</v>
      </c>
      <c r="C50" s="1">
        <v>139020</v>
      </c>
    </row>
    <row r="51" spans="2:3">
      <c r="B51" t="s">
        <v>94</v>
      </c>
      <c r="C51" s="1">
        <v>151370</v>
      </c>
    </row>
    <row r="52" spans="2:3">
      <c r="B52" t="s">
        <v>92</v>
      </c>
      <c r="C52" s="1">
        <v>220270</v>
      </c>
    </row>
    <row r="53" spans="2:3">
      <c r="B53" t="s">
        <v>35</v>
      </c>
      <c r="C53" s="1">
        <f>SUM(C49:C52)</f>
        <v>1279160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53"/>
  <sheetViews>
    <sheetView workbookViewId="0">
      <selection activeCell="B26" sqref="B26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</cols>
  <sheetData>
    <row r="1" spans="1:46">
      <c r="A1" t="s">
        <v>43</v>
      </c>
      <c r="B1" s="14">
        <v>27910000</v>
      </c>
      <c r="C1" s="1">
        <f>B1-(B1*0.8*0.025)</f>
        <v>27351800</v>
      </c>
      <c r="D1" s="4">
        <f>C1-C32</f>
        <v>4741210</v>
      </c>
      <c r="F1" s="4">
        <f>D1-C39</f>
        <v>554785</v>
      </c>
      <c r="G1" t="s">
        <v>78</v>
      </c>
      <c r="H1" s="4">
        <f>B1-C1</f>
        <v>558200</v>
      </c>
    </row>
    <row r="2" spans="1:46">
      <c r="A2" t="s">
        <v>1</v>
      </c>
      <c r="C2" s="1">
        <f>C44</f>
        <v>4666250</v>
      </c>
      <c r="D2" s="3">
        <f>C2/B1</f>
        <v>0.16718917950555356</v>
      </c>
      <c r="AT2">
        <v>1</v>
      </c>
    </row>
    <row r="3" spans="1:46">
      <c r="A3" t="s">
        <v>3</v>
      </c>
      <c r="B3" t="s">
        <v>39</v>
      </c>
      <c r="C3" s="1">
        <f>K3+L3+M3+N3</f>
        <v>6368077</v>
      </c>
      <c r="D3" s="3">
        <f>C3/B1</f>
        <v>0.22816470798996774</v>
      </c>
      <c r="E3" t="s">
        <v>4</v>
      </c>
      <c r="K3" s="13">
        <v>1738578</v>
      </c>
      <c r="L3" s="13">
        <v>1825713</v>
      </c>
      <c r="M3" s="13">
        <v>1436736</v>
      </c>
      <c r="N3" s="13">
        <v>1367050</v>
      </c>
    </row>
    <row r="4" spans="1:46">
      <c r="B4" t="s">
        <v>40</v>
      </c>
      <c r="C4" s="1">
        <f>H4+I4</f>
        <v>910291</v>
      </c>
      <c r="D4" t="s">
        <v>34</v>
      </c>
      <c r="H4" s="13">
        <v>563311</v>
      </c>
      <c r="I4" s="13">
        <v>346980</v>
      </c>
    </row>
    <row r="5" spans="1:46">
      <c r="B5" t="s">
        <v>89</v>
      </c>
      <c r="C5" s="17">
        <v>1702300</v>
      </c>
      <c r="D5" t="s">
        <v>95</v>
      </c>
    </row>
    <row r="6" spans="1:46">
      <c r="B6" t="s">
        <v>90</v>
      </c>
      <c r="C6" s="17">
        <f>C53</f>
        <v>1252210</v>
      </c>
    </row>
    <row r="7" spans="1:46">
      <c r="B7" t="s">
        <v>42</v>
      </c>
      <c r="C7" s="18">
        <f>G7+H7</f>
        <v>1745200</v>
      </c>
      <c r="D7" t="s">
        <v>31</v>
      </c>
      <c r="G7" s="13">
        <v>600000</v>
      </c>
      <c r="H7" s="13">
        <v>1145200</v>
      </c>
    </row>
    <row r="8" spans="1:46">
      <c r="B8" s="7" t="s">
        <v>17</v>
      </c>
      <c r="C8" s="15">
        <v>275000</v>
      </c>
      <c r="D8" t="s">
        <v>46</v>
      </c>
    </row>
    <row r="9" spans="1:46">
      <c r="B9" s="7" t="s">
        <v>18</v>
      </c>
      <c r="C9" s="15">
        <v>196000</v>
      </c>
      <c r="D9" t="s">
        <v>33</v>
      </c>
      <c r="F9" s="13"/>
    </row>
    <row r="10" spans="1:46">
      <c r="A10" t="s">
        <v>5</v>
      </c>
      <c r="B10" s="12" t="s">
        <v>6</v>
      </c>
      <c r="C10" s="17">
        <v>0</v>
      </c>
      <c r="D10" t="s">
        <v>59</v>
      </c>
    </row>
    <row r="11" spans="1:46">
      <c r="B11" s="12" t="s">
        <v>7</v>
      </c>
      <c r="C11" s="11">
        <v>66000</v>
      </c>
      <c r="D11" t="s">
        <v>61</v>
      </c>
      <c r="H11" s="4"/>
    </row>
    <row r="12" spans="1:46">
      <c r="B12" s="7" t="s">
        <v>8</v>
      </c>
      <c r="C12" s="17">
        <v>19900</v>
      </c>
      <c r="D12" t="s">
        <v>102</v>
      </c>
    </row>
    <row r="13" spans="1:46">
      <c r="B13" s="7" t="s">
        <v>60</v>
      </c>
      <c r="C13" s="11">
        <v>39510</v>
      </c>
      <c r="D13" t="s">
        <v>57</v>
      </c>
    </row>
    <row r="14" spans="1:46">
      <c r="B14" s="7" t="s">
        <v>21</v>
      </c>
      <c r="C14" s="11">
        <v>34370</v>
      </c>
      <c r="D14" t="s">
        <v>57</v>
      </c>
    </row>
    <row r="15" spans="1:46">
      <c r="B15" s="7" t="s">
        <v>9</v>
      </c>
      <c r="C15" s="17">
        <v>100000</v>
      </c>
      <c r="D15" t="s">
        <v>57</v>
      </c>
    </row>
    <row r="16" spans="1:46">
      <c r="B16" s="7" t="s">
        <v>16</v>
      </c>
      <c r="C16" s="8">
        <v>0</v>
      </c>
    </row>
    <row r="17" spans="2:7">
      <c r="B17" s="7" t="s">
        <v>10</v>
      </c>
      <c r="C17" s="17">
        <v>88000</v>
      </c>
      <c r="D17" t="s">
        <v>98</v>
      </c>
    </row>
    <row r="18" spans="2:7">
      <c r="B18" s="7" t="s">
        <v>12</v>
      </c>
      <c r="C18" s="15">
        <v>405810</v>
      </c>
      <c r="D18" t="s">
        <v>28</v>
      </c>
    </row>
    <row r="19" spans="2:7">
      <c r="B19" t="s">
        <v>13</v>
      </c>
      <c r="C19" s="15">
        <v>194620</v>
      </c>
      <c r="D19" t="s">
        <v>88</v>
      </c>
    </row>
    <row r="20" spans="2:7">
      <c r="B20" t="s">
        <v>81</v>
      </c>
      <c r="C20" s="16">
        <v>210460</v>
      </c>
      <c r="D20" t="s">
        <v>101</v>
      </c>
    </row>
    <row r="21" spans="2:7">
      <c r="B21" t="s">
        <v>0</v>
      </c>
      <c r="C21" s="17">
        <v>3630000</v>
      </c>
      <c r="D21" t="s">
        <v>25</v>
      </c>
    </row>
    <row r="22" spans="2:7">
      <c r="B22" t="s">
        <v>30</v>
      </c>
      <c r="C22" s="17">
        <v>294790</v>
      </c>
      <c r="D22" t="s">
        <v>37</v>
      </c>
    </row>
    <row r="23" spans="2:7">
      <c r="B23" t="s">
        <v>63</v>
      </c>
      <c r="C23" s="19">
        <v>155652</v>
      </c>
      <c r="D23">
        <v>113826</v>
      </c>
      <c r="E23">
        <v>18330</v>
      </c>
    </row>
    <row r="24" spans="2:7">
      <c r="B24" t="s">
        <v>47</v>
      </c>
    </row>
    <row r="25" spans="2:7">
      <c r="B25" t="s">
        <v>103</v>
      </c>
      <c r="C25" s="15">
        <v>193270</v>
      </c>
      <c r="G25" s="4"/>
    </row>
    <row r="26" spans="2:7">
      <c r="B26" t="s">
        <v>64</v>
      </c>
      <c r="C26" s="15">
        <v>38120</v>
      </c>
    </row>
    <row r="27" spans="2:7">
      <c r="B27" t="s">
        <v>65</v>
      </c>
      <c r="C27" s="15">
        <v>54700</v>
      </c>
    </row>
    <row r="28" spans="2:7">
      <c r="B28" t="s">
        <v>68</v>
      </c>
      <c r="C28" s="15">
        <v>6600</v>
      </c>
      <c r="D28" t="s">
        <v>85</v>
      </c>
    </row>
    <row r="29" spans="2:7">
      <c r="B29" t="s">
        <v>69</v>
      </c>
      <c r="C29" s="15">
        <v>7340</v>
      </c>
      <c r="D29" s="4"/>
    </row>
    <row r="30" spans="2:7">
      <c r="B30" t="s">
        <v>86</v>
      </c>
      <c r="C30" s="15">
        <v>30000</v>
      </c>
      <c r="D30" s="4"/>
    </row>
    <row r="31" spans="2:7">
      <c r="B31" t="s">
        <v>96</v>
      </c>
      <c r="C31" s="15">
        <v>100000</v>
      </c>
      <c r="D31" s="4"/>
    </row>
    <row r="32" spans="2:7">
      <c r="B32" t="s">
        <v>44</v>
      </c>
      <c r="C32" s="1">
        <f>SUM(C2:C31)-SUM(C13:C15)</f>
        <v>22610590</v>
      </c>
    </row>
    <row r="34" spans="2:8">
      <c r="B34" t="s">
        <v>2</v>
      </c>
      <c r="C34" s="15">
        <v>1000000</v>
      </c>
      <c r="D34" t="s">
        <v>58</v>
      </c>
    </row>
    <row r="35" spans="2:8">
      <c r="B35" t="s">
        <v>23</v>
      </c>
      <c r="C35" s="15">
        <f>G35+H35</f>
        <v>2307755</v>
      </c>
      <c r="D35" t="s">
        <v>38</v>
      </c>
      <c r="G35">
        <v>637405</v>
      </c>
      <c r="H35">
        <v>1670350</v>
      </c>
    </row>
    <row r="36" spans="2:8">
      <c r="B36" t="s">
        <v>45</v>
      </c>
      <c r="C36" s="15">
        <v>250000</v>
      </c>
      <c r="D36" t="s">
        <v>97</v>
      </c>
    </row>
    <row r="37" spans="2:8">
      <c r="B37" t="s">
        <v>67</v>
      </c>
      <c r="C37" s="15">
        <v>378670</v>
      </c>
      <c r="D37" t="s">
        <v>83</v>
      </c>
    </row>
    <row r="38" spans="2:8">
      <c r="B38" t="s">
        <v>74</v>
      </c>
      <c r="C38" s="15">
        <v>250000</v>
      </c>
      <c r="D38" t="s">
        <v>84</v>
      </c>
    </row>
    <row r="39" spans="2:8">
      <c r="B39" t="s">
        <v>35</v>
      </c>
      <c r="C39" s="1">
        <f>SUM(C34:C38)</f>
        <v>4186425</v>
      </c>
    </row>
    <row r="40" spans="2:8">
      <c r="B40" t="s">
        <v>1</v>
      </c>
    </row>
    <row r="41" spans="2:8">
      <c r="B41" t="s">
        <v>70</v>
      </c>
      <c r="C41" s="1">
        <v>1700000</v>
      </c>
    </row>
    <row r="42" spans="2:8">
      <c r="B42" t="s">
        <v>71</v>
      </c>
      <c r="C42" s="1">
        <v>1800000</v>
      </c>
    </row>
    <row r="43" spans="2:8">
      <c r="B43" t="s">
        <v>72</v>
      </c>
      <c r="C43" s="1">
        <v>1166250</v>
      </c>
    </row>
    <row r="44" spans="2:8">
      <c r="B44" t="s">
        <v>35</v>
      </c>
      <c r="C44" s="1">
        <f>SUM(C41:C43)</f>
        <v>4666250</v>
      </c>
    </row>
    <row r="46" spans="2:8">
      <c r="B46" t="s">
        <v>90</v>
      </c>
    </row>
    <row r="47" spans="2:8">
      <c r="B47" t="s">
        <v>91</v>
      </c>
      <c r="C47" s="1">
        <v>487500</v>
      </c>
    </row>
    <row r="48" spans="2:8">
      <c r="B48" t="s">
        <v>93</v>
      </c>
      <c r="C48" s="1">
        <v>0</v>
      </c>
    </row>
    <row r="49" spans="2:3">
      <c r="B49" t="s">
        <v>94</v>
      </c>
      <c r="C49" s="1">
        <v>329290</v>
      </c>
    </row>
    <row r="50" spans="2:3">
      <c r="B50" t="s">
        <v>92</v>
      </c>
      <c r="C50" s="1">
        <v>196000</v>
      </c>
    </row>
    <row r="51" spans="2:3">
      <c r="B51" t="s">
        <v>99</v>
      </c>
      <c r="C51" s="1">
        <v>64840</v>
      </c>
    </row>
    <row r="52" spans="2:3">
      <c r="B52" t="s">
        <v>100</v>
      </c>
      <c r="C52" s="1">
        <v>174580</v>
      </c>
    </row>
    <row r="53" spans="2:3">
      <c r="B53" t="s">
        <v>35</v>
      </c>
      <c r="C53" s="1">
        <f>SUM(C47:C52)</f>
        <v>1252210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T50"/>
  <sheetViews>
    <sheetView workbookViewId="0">
      <selection activeCell="C5" sqref="C5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24000000</v>
      </c>
      <c r="C1" s="1">
        <f>B1-(B1*0.8*0.025)</f>
        <v>23520000</v>
      </c>
      <c r="D1" s="4">
        <f>C1-C30</f>
        <v>4257621</v>
      </c>
      <c r="F1" s="4">
        <f>D1-C37</f>
        <v>30794</v>
      </c>
      <c r="G1" t="s">
        <v>78</v>
      </c>
      <c r="H1" s="4">
        <f>B1-C1</f>
        <v>480000</v>
      </c>
      <c r="I1" s="4">
        <f>B1/30</f>
        <v>800000</v>
      </c>
    </row>
    <row r="2" spans="1:46">
      <c r="A2" t="s">
        <v>1</v>
      </c>
      <c r="C2" s="1">
        <f>C41</f>
        <v>2568750</v>
      </c>
      <c r="D2" s="3">
        <f>C2/B1</f>
        <v>0.10703124999999999</v>
      </c>
      <c r="AT2">
        <v>1</v>
      </c>
    </row>
    <row r="3" spans="1:46">
      <c r="A3" t="s">
        <v>3</v>
      </c>
      <c r="B3" t="s">
        <v>39</v>
      </c>
      <c r="C3" s="1">
        <f>K3+L3+M3+N3+O3</f>
        <v>7002513</v>
      </c>
      <c r="D3" s="3">
        <f>C3/B1</f>
        <v>0.291771375</v>
      </c>
      <c r="E3" t="s">
        <v>4</v>
      </c>
      <c r="K3" s="13">
        <v>1295588</v>
      </c>
      <c r="L3" s="13">
        <v>1372820</v>
      </c>
      <c r="M3" s="13">
        <v>1485856</v>
      </c>
      <c r="N3" s="13">
        <v>1396426</v>
      </c>
      <c r="O3" s="13">
        <v>1451823</v>
      </c>
    </row>
    <row r="4" spans="1:46">
      <c r="B4" t="s">
        <v>40</v>
      </c>
      <c r="C4" s="1">
        <f>H4+I4</f>
        <v>663324</v>
      </c>
      <c r="D4" t="s">
        <v>34</v>
      </c>
      <c r="H4" s="13">
        <v>223390</v>
      </c>
      <c r="I4" s="13">
        <v>439934</v>
      </c>
    </row>
    <row r="5" spans="1:46">
      <c r="B5" t="s">
        <v>89</v>
      </c>
      <c r="C5" s="17">
        <v>1225930</v>
      </c>
      <c r="D5" t="s">
        <v>95</v>
      </c>
    </row>
    <row r="6" spans="1:46">
      <c r="B6" t="s">
        <v>90</v>
      </c>
      <c r="C6" s="17">
        <f>C50</f>
        <v>852800</v>
      </c>
    </row>
    <row r="7" spans="1:46">
      <c r="B7" t="s">
        <v>42</v>
      </c>
      <c r="C7" s="18">
        <f>G7+H7</f>
        <v>1200000</v>
      </c>
      <c r="D7" t="s">
        <v>31</v>
      </c>
      <c r="G7" s="13">
        <v>700000</v>
      </c>
      <c r="H7" s="13">
        <v>500000</v>
      </c>
    </row>
    <row r="8" spans="1:46">
      <c r="B8" s="7" t="s">
        <v>17</v>
      </c>
      <c r="C8" s="15">
        <v>250000</v>
      </c>
      <c r="D8" t="s">
        <v>46</v>
      </c>
    </row>
    <row r="9" spans="1:46">
      <c r="B9" s="7" t="s">
        <v>18</v>
      </c>
      <c r="C9" s="15">
        <v>224000</v>
      </c>
      <c r="D9" t="s">
        <v>33</v>
      </c>
      <c r="F9" s="13"/>
    </row>
    <row r="10" spans="1:46">
      <c r="A10" t="s">
        <v>5</v>
      </c>
      <c r="B10" s="12" t="s">
        <v>6</v>
      </c>
      <c r="C10" s="17">
        <v>0</v>
      </c>
      <c r="D10" t="s">
        <v>59</v>
      </c>
    </row>
    <row r="11" spans="1:46">
      <c r="B11" s="20" t="s">
        <v>7</v>
      </c>
      <c r="C11" s="11">
        <v>66000</v>
      </c>
      <c r="D11" t="s">
        <v>61</v>
      </c>
      <c r="H11" s="4"/>
    </row>
    <row r="12" spans="1:46">
      <c r="B12" s="20" t="s">
        <v>8</v>
      </c>
      <c r="C12" s="17">
        <v>19900</v>
      </c>
      <c r="D12" t="s">
        <v>102</v>
      </c>
    </row>
    <row r="13" spans="1:46">
      <c r="B13" s="20" t="s">
        <v>60</v>
      </c>
      <c r="C13" s="11">
        <v>39510</v>
      </c>
      <c r="D13" t="s">
        <v>57</v>
      </c>
    </row>
    <row r="14" spans="1:46">
      <c r="B14" s="20" t="s">
        <v>21</v>
      </c>
      <c r="C14" s="11">
        <v>34370</v>
      </c>
      <c r="D14" t="s">
        <v>57</v>
      </c>
    </row>
    <row r="15" spans="1:46">
      <c r="B15" s="20" t="s">
        <v>9</v>
      </c>
      <c r="C15" s="17">
        <v>100000</v>
      </c>
      <c r="D15" t="s">
        <v>57</v>
      </c>
    </row>
    <row r="16" spans="1:46">
      <c r="B16" s="20" t="s">
        <v>10</v>
      </c>
      <c r="C16" s="17">
        <v>88000</v>
      </c>
      <c r="D16" t="s">
        <v>98</v>
      </c>
    </row>
    <row r="17" spans="2:7">
      <c r="B17" s="7" t="s">
        <v>12</v>
      </c>
      <c r="C17" s="15">
        <v>288260</v>
      </c>
      <c r="D17" t="s">
        <v>28</v>
      </c>
    </row>
    <row r="18" spans="2:7">
      <c r="B18" t="s">
        <v>13</v>
      </c>
      <c r="C18" s="15">
        <v>175010</v>
      </c>
      <c r="D18" t="s">
        <v>88</v>
      </c>
    </row>
    <row r="19" spans="2:7">
      <c r="B19" t="s">
        <v>81</v>
      </c>
      <c r="C19" s="16">
        <v>210460</v>
      </c>
      <c r="D19" t="s">
        <v>101</v>
      </c>
    </row>
    <row r="20" spans="2:7">
      <c r="B20" s="20" t="s">
        <v>0</v>
      </c>
      <c r="C20" s="17">
        <v>3630000</v>
      </c>
      <c r="D20" t="s">
        <v>25</v>
      </c>
    </row>
    <row r="21" spans="2:7">
      <c r="B21" s="20" t="s">
        <v>30</v>
      </c>
      <c r="C21" s="17">
        <v>294790</v>
      </c>
      <c r="D21" t="s">
        <v>104</v>
      </c>
    </row>
    <row r="22" spans="2:7">
      <c r="B22" t="s">
        <v>63</v>
      </c>
      <c r="C22" s="19">
        <v>155652</v>
      </c>
      <c r="D22">
        <v>113826</v>
      </c>
      <c r="E22">
        <v>18330</v>
      </c>
    </row>
    <row r="23" spans="2:7">
      <c r="B23" t="s">
        <v>47</v>
      </c>
    </row>
    <row r="24" spans="2:7">
      <c r="B24" s="20" t="s">
        <v>103</v>
      </c>
      <c r="C24" s="15">
        <v>193270</v>
      </c>
      <c r="G24" s="4"/>
    </row>
    <row r="25" spans="2:7">
      <c r="B25" s="20" t="s">
        <v>64</v>
      </c>
      <c r="C25" s="15">
        <v>44480</v>
      </c>
    </row>
    <row r="26" spans="2:7">
      <c r="B26" s="20" t="s">
        <v>65</v>
      </c>
      <c r="C26" s="15">
        <v>65050</v>
      </c>
    </row>
    <row r="27" spans="2:7">
      <c r="B27" s="20" t="s">
        <v>68</v>
      </c>
      <c r="C27" s="15">
        <v>6600</v>
      </c>
      <c r="D27" t="s">
        <v>85</v>
      </c>
    </row>
    <row r="28" spans="2:7">
      <c r="B28" s="20" t="s">
        <v>69</v>
      </c>
      <c r="C28" s="15">
        <v>7590</v>
      </c>
      <c r="D28" s="4"/>
    </row>
    <row r="29" spans="2:7">
      <c r="B29" s="20" t="s">
        <v>86</v>
      </c>
      <c r="C29" s="15">
        <v>30000</v>
      </c>
      <c r="D29" s="4"/>
    </row>
    <row r="30" spans="2:7">
      <c r="B30" t="s">
        <v>44</v>
      </c>
      <c r="C30" s="1">
        <f>SUM(C2:C29)-SUM(C13:C15)</f>
        <v>19262379</v>
      </c>
    </row>
    <row r="32" spans="2:7">
      <c r="B32" t="s">
        <v>2</v>
      </c>
      <c r="C32" s="15">
        <v>1000000</v>
      </c>
      <c r="D32" t="s">
        <v>58</v>
      </c>
    </row>
    <row r="33" spans="2:8">
      <c r="B33" t="s">
        <v>23</v>
      </c>
      <c r="C33" s="15">
        <f>G33+H33</f>
        <v>2348157</v>
      </c>
      <c r="D33" t="s">
        <v>38</v>
      </c>
      <c r="G33">
        <v>677426</v>
      </c>
      <c r="H33">
        <v>1670731</v>
      </c>
    </row>
    <row r="34" spans="2:8">
      <c r="B34" t="s">
        <v>45</v>
      </c>
      <c r="C34" s="15">
        <v>250000</v>
      </c>
      <c r="D34" t="s">
        <v>97</v>
      </c>
    </row>
    <row r="35" spans="2:8">
      <c r="B35" t="s">
        <v>67</v>
      </c>
      <c r="C35" s="15">
        <v>378670</v>
      </c>
      <c r="D35" t="s">
        <v>83</v>
      </c>
    </row>
    <row r="36" spans="2:8">
      <c r="B36" t="s">
        <v>74</v>
      </c>
      <c r="C36" s="15">
        <v>250000</v>
      </c>
      <c r="D36" t="s">
        <v>84</v>
      </c>
    </row>
    <row r="37" spans="2:8">
      <c r="B37" t="s">
        <v>35</v>
      </c>
      <c r="C37" s="1">
        <f>SUM(C32:C36)</f>
        <v>4226827</v>
      </c>
    </row>
    <row r="38" spans="2:8">
      <c r="B38" t="s">
        <v>1</v>
      </c>
    </row>
    <row r="39" spans="2:8">
      <c r="B39" t="s">
        <v>71</v>
      </c>
      <c r="C39" s="1">
        <v>1800000</v>
      </c>
    </row>
    <row r="40" spans="2:8">
      <c r="B40" t="s">
        <v>72</v>
      </c>
      <c r="C40" s="1">
        <v>768750</v>
      </c>
    </row>
    <row r="41" spans="2:8">
      <c r="B41" t="s">
        <v>35</v>
      </c>
      <c r="C41" s="1">
        <f>SUM(C39:C40)</f>
        <v>2568750</v>
      </c>
    </row>
    <row r="43" spans="2:8">
      <c r="B43" t="s">
        <v>90</v>
      </c>
    </row>
    <row r="44" spans="2:8">
      <c r="B44" t="s">
        <v>91</v>
      </c>
      <c r="C44" s="1">
        <v>259500</v>
      </c>
    </row>
    <row r="45" spans="2:8">
      <c r="B45" t="s">
        <v>105</v>
      </c>
      <c r="C45" s="1">
        <v>226950</v>
      </c>
    </row>
    <row r="46" spans="2:8">
      <c r="B46" t="s">
        <v>94</v>
      </c>
      <c r="C46" s="1">
        <v>165710</v>
      </c>
    </row>
    <row r="47" spans="2:8">
      <c r="B47" t="s">
        <v>92</v>
      </c>
      <c r="C47" s="1">
        <v>3900</v>
      </c>
    </row>
    <row r="48" spans="2:8">
      <c r="B48" t="s">
        <v>99</v>
      </c>
      <c r="C48" s="1">
        <v>196740</v>
      </c>
    </row>
    <row r="49" spans="2:3">
      <c r="B49" t="s">
        <v>100</v>
      </c>
      <c r="C49" s="1">
        <v>0</v>
      </c>
    </row>
    <row r="50" spans="2:3">
      <c r="B50" t="s">
        <v>35</v>
      </c>
      <c r="C50" s="1">
        <f>SUM(C44:C49)</f>
        <v>852800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T54"/>
  <sheetViews>
    <sheetView workbookViewId="0">
      <selection activeCell="K3" sqref="K3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23000000</v>
      </c>
      <c r="C1" s="1">
        <f>B1-(B1*0.8*0.025)</f>
        <v>22540000</v>
      </c>
      <c r="D1" s="4">
        <f>C1-C31</f>
        <v>7118479</v>
      </c>
      <c r="F1" s="4">
        <f>D1-C38</f>
        <v>2917573</v>
      </c>
      <c r="G1" t="s">
        <v>78</v>
      </c>
      <c r="H1" s="4">
        <f>B1-C1</f>
        <v>460000</v>
      </c>
      <c r="I1" s="4">
        <f>B1/30</f>
        <v>766666.66666666663</v>
      </c>
    </row>
    <row r="2" spans="1:46">
      <c r="A2" t="s">
        <v>1</v>
      </c>
      <c r="C2" s="1">
        <f>C44</f>
        <v>795900</v>
      </c>
      <c r="D2" s="3">
        <f>C2/B1</f>
        <v>3.4604347826086956E-2</v>
      </c>
      <c r="AT2">
        <v>1</v>
      </c>
    </row>
    <row r="3" spans="1:46">
      <c r="A3" t="s">
        <v>3</v>
      </c>
      <c r="B3" t="s">
        <v>39</v>
      </c>
      <c r="C3" s="1">
        <f>K3+L3+M3+N3+O3</f>
        <v>4715022</v>
      </c>
      <c r="D3" s="3">
        <f>C3/B1</f>
        <v>0.20500095652173914</v>
      </c>
      <c r="E3" t="s">
        <v>4</v>
      </c>
      <c r="K3" s="13">
        <v>831710</v>
      </c>
      <c r="L3" s="13">
        <v>1259599</v>
      </c>
      <c r="M3" s="13">
        <v>1256328</v>
      </c>
      <c r="N3" s="13">
        <v>1367385</v>
      </c>
      <c r="O3" s="13"/>
    </row>
    <row r="4" spans="1:46">
      <c r="B4" t="s">
        <v>40</v>
      </c>
      <c r="C4" s="1">
        <f>H4+I4</f>
        <v>404713</v>
      </c>
      <c r="D4" t="s">
        <v>34</v>
      </c>
      <c r="H4" s="13">
        <v>124548</v>
      </c>
      <c r="I4" s="13">
        <v>280165</v>
      </c>
    </row>
    <row r="5" spans="1:46">
      <c r="B5" t="s">
        <v>89</v>
      </c>
      <c r="C5" s="17">
        <v>1272680</v>
      </c>
      <c r="D5" t="s">
        <v>95</v>
      </c>
    </row>
    <row r="6" spans="1:46">
      <c r="B6" t="s">
        <v>90</v>
      </c>
      <c r="C6" s="17">
        <f>C54</f>
        <v>738580</v>
      </c>
    </row>
    <row r="7" spans="1:46">
      <c r="B7" t="s">
        <v>42</v>
      </c>
      <c r="C7" s="18">
        <v>1475700</v>
      </c>
      <c r="D7" t="s">
        <v>31</v>
      </c>
      <c r="G7" s="13">
        <v>700000</v>
      </c>
      <c r="H7" s="13">
        <v>500000</v>
      </c>
    </row>
    <row r="8" spans="1:46">
      <c r="B8" s="7" t="s">
        <v>17</v>
      </c>
      <c r="C8" s="15">
        <v>116000</v>
      </c>
      <c r="D8" t="s">
        <v>46</v>
      </c>
    </row>
    <row r="9" spans="1:46">
      <c r="B9" s="7" t="s">
        <v>18</v>
      </c>
      <c r="C9" s="15">
        <v>154000</v>
      </c>
      <c r="D9" t="s">
        <v>33</v>
      </c>
      <c r="F9" s="13"/>
    </row>
    <row r="10" spans="1:46">
      <c r="A10" t="s">
        <v>5</v>
      </c>
      <c r="B10" s="12" t="s">
        <v>6</v>
      </c>
      <c r="C10" s="17">
        <v>0</v>
      </c>
      <c r="D10" t="s">
        <v>59</v>
      </c>
    </row>
    <row r="11" spans="1:46">
      <c r="B11" s="20" t="s">
        <v>7</v>
      </c>
      <c r="C11" s="11">
        <v>66000</v>
      </c>
      <c r="D11" t="s">
        <v>61</v>
      </c>
      <c r="H11" s="4"/>
    </row>
    <row r="12" spans="1:46">
      <c r="B12" s="20" t="s">
        <v>8</v>
      </c>
      <c r="C12" s="17">
        <v>19900</v>
      </c>
      <c r="D12" t="s">
        <v>102</v>
      </c>
    </row>
    <row r="13" spans="1:46">
      <c r="B13" s="20" t="s">
        <v>60</v>
      </c>
      <c r="C13" s="11">
        <v>39510</v>
      </c>
      <c r="D13" t="s">
        <v>57</v>
      </c>
    </row>
    <row r="14" spans="1:46">
      <c r="B14" s="20" t="s">
        <v>21</v>
      </c>
      <c r="C14" s="11">
        <v>34370</v>
      </c>
      <c r="D14" t="s">
        <v>57</v>
      </c>
    </row>
    <row r="15" spans="1:46">
      <c r="B15" s="20" t="s">
        <v>9</v>
      </c>
      <c r="C15" s="17">
        <v>100000</v>
      </c>
      <c r="D15" t="s">
        <v>57</v>
      </c>
    </row>
    <row r="16" spans="1:46">
      <c r="B16" s="20" t="s">
        <v>10</v>
      </c>
      <c r="C16" s="17">
        <v>88000</v>
      </c>
      <c r="D16" t="s">
        <v>98</v>
      </c>
    </row>
    <row r="17" spans="2:7">
      <c r="B17" s="20" t="s">
        <v>112</v>
      </c>
      <c r="C17" s="17">
        <v>495000</v>
      </c>
    </row>
    <row r="18" spans="2:7">
      <c r="B18" s="7" t="s">
        <v>12</v>
      </c>
      <c r="C18" s="15">
        <v>278240</v>
      </c>
      <c r="D18" t="s">
        <v>28</v>
      </c>
    </row>
    <row r="19" spans="2:7">
      <c r="B19" t="s">
        <v>13</v>
      </c>
      <c r="C19" s="15">
        <v>150109</v>
      </c>
      <c r="D19" t="s">
        <v>88</v>
      </c>
    </row>
    <row r="20" spans="2:7">
      <c r="B20" t="s">
        <v>81</v>
      </c>
      <c r="C20" s="16">
        <v>140140</v>
      </c>
      <c r="D20" t="s">
        <v>101</v>
      </c>
    </row>
    <row r="21" spans="2:7">
      <c r="B21" s="20" t="s">
        <v>0</v>
      </c>
      <c r="C21" s="17">
        <v>3630000</v>
      </c>
      <c r="D21" t="s">
        <v>25</v>
      </c>
    </row>
    <row r="22" spans="2:7">
      <c r="B22" s="20" t="s">
        <v>30</v>
      </c>
      <c r="C22" s="17">
        <v>294790</v>
      </c>
      <c r="D22" t="s">
        <v>104</v>
      </c>
    </row>
    <row r="23" spans="2:7">
      <c r="B23" t="s">
        <v>63</v>
      </c>
      <c r="C23" s="19">
        <f>D23+E23</f>
        <v>142107</v>
      </c>
      <c r="D23">
        <v>142107</v>
      </c>
    </row>
    <row r="24" spans="2:7">
      <c r="B24" t="s">
        <v>47</v>
      </c>
    </row>
    <row r="25" spans="2:7">
      <c r="B25" s="20" t="s">
        <v>103</v>
      </c>
      <c r="C25" s="15">
        <v>193270</v>
      </c>
      <c r="G25" s="4"/>
    </row>
    <row r="26" spans="2:7">
      <c r="B26" s="20" t="s">
        <v>64</v>
      </c>
      <c r="C26" s="15">
        <v>97020</v>
      </c>
    </row>
    <row r="27" spans="2:7">
      <c r="B27" s="20" t="s">
        <v>65</v>
      </c>
      <c r="C27" s="15">
        <v>100160</v>
      </c>
    </row>
    <row r="28" spans="2:7">
      <c r="B28" s="20" t="s">
        <v>68</v>
      </c>
      <c r="C28" s="15">
        <v>6600</v>
      </c>
      <c r="D28" t="s">
        <v>85</v>
      </c>
    </row>
    <row r="29" spans="2:7">
      <c r="B29" s="20" t="s">
        <v>69</v>
      </c>
      <c r="C29" s="15">
        <v>7590</v>
      </c>
      <c r="D29" s="4"/>
    </row>
    <row r="30" spans="2:7">
      <c r="B30" s="20" t="s">
        <v>86</v>
      </c>
      <c r="C30" s="15">
        <v>40000</v>
      </c>
      <c r="D30" s="4"/>
    </row>
    <row r="31" spans="2:7">
      <c r="B31" t="s">
        <v>44</v>
      </c>
      <c r="C31" s="1">
        <f>SUM(C2:C30)-SUM(C13:C15)</f>
        <v>15421521</v>
      </c>
    </row>
    <row r="33" spans="2:8">
      <c r="B33" t="s">
        <v>2</v>
      </c>
      <c r="C33" s="15">
        <v>1000000</v>
      </c>
      <c r="D33" t="s">
        <v>58</v>
      </c>
    </row>
    <row r="34" spans="2:8">
      <c r="B34" t="s">
        <v>23</v>
      </c>
      <c r="C34" s="15">
        <f>G34+H34</f>
        <v>2322236</v>
      </c>
      <c r="D34" t="s">
        <v>38</v>
      </c>
      <c r="G34">
        <v>655570</v>
      </c>
      <c r="H34">
        <v>1666666</v>
      </c>
    </row>
    <row r="35" spans="2:8">
      <c r="B35" t="s">
        <v>45</v>
      </c>
      <c r="C35" s="15">
        <v>250000</v>
      </c>
      <c r="D35" t="s">
        <v>97</v>
      </c>
    </row>
    <row r="36" spans="2:8">
      <c r="B36" t="s">
        <v>67</v>
      </c>
      <c r="C36" s="15">
        <v>378670</v>
      </c>
      <c r="D36" t="s">
        <v>83</v>
      </c>
    </row>
    <row r="37" spans="2:8">
      <c r="B37" t="s">
        <v>74</v>
      </c>
      <c r="C37" s="15">
        <v>250000</v>
      </c>
      <c r="D37" t="s">
        <v>84</v>
      </c>
    </row>
    <row r="38" spans="2:8">
      <c r="B38" t="s">
        <v>35</v>
      </c>
      <c r="C38" s="1">
        <f>SUM(C33:C37)</f>
        <v>4200906</v>
      </c>
    </row>
    <row r="39" spans="2:8">
      <c r="B39" t="s">
        <v>1</v>
      </c>
    </row>
    <row r="40" spans="2:8">
      <c r="B40" t="s">
        <v>71</v>
      </c>
      <c r="C40" s="1">
        <v>315000</v>
      </c>
    </row>
    <row r="41" spans="2:8">
      <c r="B41" t="s">
        <v>107</v>
      </c>
      <c r="C41" s="1">
        <v>283500</v>
      </c>
    </row>
    <row r="42" spans="2:8">
      <c r="B42" t="s">
        <v>108</v>
      </c>
      <c r="C42" s="1">
        <v>18900</v>
      </c>
    </row>
    <row r="43" spans="2:8">
      <c r="B43" t="s">
        <v>109</v>
      </c>
      <c r="C43" s="1">
        <v>178500</v>
      </c>
    </row>
    <row r="44" spans="2:8">
      <c r="B44" t="s">
        <v>35</v>
      </c>
      <c r="C44" s="1">
        <f>SUM(C40:C43)</f>
        <v>795900</v>
      </c>
    </row>
    <row r="46" spans="2:8">
      <c r="B46" t="s">
        <v>90</v>
      </c>
    </row>
    <row r="47" spans="2:8">
      <c r="B47" t="s">
        <v>91</v>
      </c>
      <c r="C47" s="1">
        <v>89000</v>
      </c>
    </row>
    <row r="48" spans="2:8">
      <c r="B48" t="s">
        <v>105</v>
      </c>
      <c r="C48" s="1">
        <v>32380</v>
      </c>
    </row>
    <row r="49" spans="2:3">
      <c r="B49" t="s">
        <v>94</v>
      </c>
      <c r="C49" s="1">
        <v>187050</v>
      </c>
    </row>
    <row r="50" spans="2:3">
      <c r="B50" t="s">
        <v>92</v>
      </c>
      <c r="C50" s="1">
        <v>8980</v>
      </c>
    </row>
    <row r="51" spans="2:3">
      <c r="B51" t="s">
        <v>99</v>
      </c>
      <c r="C51" s="1">
        <v>96570</v>
      </c>
    </row>
    <row r="52" spans="2:3">
      <c r="B52" t="s">
        <v>111</v>
      </c>
      <c r="C52" s="1">
        <v>23390</v>
      </c>
    </row>
    <row r="53" spans="2:3">
      <c r="B53" t="s">
        <v>110</v>
      </c>
      <c r="C53" s="1">
        <v>301210</v>
      </c>
    </row>
    <row r="54" spans="2:3">
      <c r="B54" t="s">
        <v>35</v>
      </c>
      <c r="C54" s="1">
        <f>SUM(C47:C53)</f>
        <v>738580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T53"/>
  <sheetViews>
    <sheetView workbookViewId="0">
      <selection activeCell="C2" sqref="C2"/>
    </sheetView>
  </sheetViews>
  <sheetFormatPr defaultRowHeight="16.5"/>
  <cols>
    <col min="1" max="1" width="11.625" bestFit="1" customWidth="1"/>
    <col min="2" max="2" width="36.625" bestFit="1" customWidth="1"/>
    <col min="3" max="3" width="22" style="1" customWidth="1"/>
    <col min="4" max="4" width="11.875" bestFit="1" customWidth="1"/>
    <col min="6" max="6" width="10.875" bestFit="1" customWidth="1"/>
    <col min="7" max="7" width="13" bestFit="1" customWidth="1"/>
    <col min="8" max="8" width="11.875" bestFit="1" customWidth="1"/>
    <col min="9" max="9" width="9.375" bestFit="1" customWidth="1"/>
  </cols>
  <sheetData>
    <row r="1" spans="1:46">
      <c r="A1" t="s">
        <v>43</v>
      </c>
      <c r="B1" s="14">
        <v>20500000</v>
      </c>
      <c r="C1" s="1">
        <f>B1-(B1*0.8*0.025)</f>
        <v>20090000</v>
      </c>
      <c r="D1" s="4">
        <f>C1-C30</f>
        <v>6412477</v>
      </c>
      <c r="F1" s="4">
        <f>D1-C37</f>
        <v>2145376</v>
      </c>
      <c r="G1" t="s">
        <v>78</v>
      </c>
      <c r="H1" s="4">
        <f>B1-C1</f>
        <v>410000</v>
      </c>
      <c r="I1" s="4">
        <f>B1/30</f>
        <v>683333.33333333337</v>
      </c>
    </row>
    <row r="2" spans="1:46">
      <c r="A2" t="s">
        <v>1</v>
      </c>
      <c r="C2" s="1">
        <v>550000</v>
      </c>
      <c r="D2" s="3">
        <f>C2/B1</f>
        <v>2.6829268292682926E-2</v>
      </c>
      <c r="AT2">
        <v>1</v>
      </c>
    </row>
    <row r="3" spans="1:46">
      <c r="A3" t="s">
        <v>3</v>
      </c>
      <c r="B3" t="s">
        <v>39</v>
      </c>
      <c r="C3" s="1">
        <f>K3+L3+M3+N3+O3</f>
        <v>4389242</v>
      </c>
      <c r="D3" s="3">
        <f>C3/B1</f>
        <v>0.21410936585365853</v>
      </c>
      <c r="E3" t="s">
        <v>4</v>
      </c>
      <c r="K3" s="13">
        <v>787424</v>
      </c>
      <c r="L3" s="13">
        <v>1235054</v>
      </c>
      <c r="M3" s="13">
        <v>1057154</v>
      </c>
      <c r="N3" s="13">
        <v>1309610</v>
      </c>
      <c r="O3" s="13"/>
    </row>
    <row r="4" spans="1:46">
      <c r="B4" t="s">
        <v>40</v>
      </c>
      <c r="C4" s="1">
        <f>H4+I4</f>
        <v>316686</v>
      </c>
      <c r="D4" t="s">
        <v>34</v>
      </c>
      <c r="H4" s="13">
        <v>183420</v>
      </c>
      <c r="I4" s="13">
        <v>133266</v>
      </c>
    </row>
    <row r="5" spans="1:46">
      <c r="B5" t="s">
        <v>89</v>
      </c>
      <c r="C5" s="17">
        <v>773850</v>
      </c>
      <c r="D5" t="s">
        <v>95</v>
      </c>
    </row>
    <row r="6" spans="1:46">
      <c r="B6" t="s">
        <v>90</v>
      </c>
      <c r="C6" s="17">
        <f>C53</f>
        <v>674840</v>
      </c>
    </row>
    <row r="7" spans="1:46">
      <c r="B7" t="s">
        <v>42</v>
      </c>
      <c r="C7" s="18">
        <v>1475700</v>
      </c>
      <c r="D7" t="s">
        <v>31</v>
      </c>
      <c r="G7" s="13">
        <v>1193880</v>
      </c>
      <c r="H7" s="13">
        <v>500000</v>
      </c>
    </row>
    <row r="8" spans="1:46">
      <c r="B8" s="7" t="s">
        <v>17</v>
      </c>
      <c r="C8" s="15">
        <v>232000</v>
      </c>
      <c r="D8" t="s">
        <v>46</v>
      </c>
    </row>
    <row r="9" spans="1:46">
      <c r="B9" s="7" t="s">
        <v>18</v>
      </c>
      <c r="C9" s="15">
        <v>154000</v>
      </c>
      <c r="D9" t="s">
        <v>33</v>
      </c>
      <c r="F9" s="13"/>
    </row>
    <row r="10" spans="1:46">
      <c r="A10" t="s">
        <v>5</v>
      </c>
      <c r="B10" s="12" t="s">
        <v>6</v>
      </c>
      <c r="C10" s="17">
        <v>0</v>
      </c>
      <c r="D10" t="s">
        <v>59</v>
      </c>
    </row>
    <row r="11" spans="1:46">
      <c r="B11" s="20" t="s">
        <v>7</v>
      </c>
      <c r="C11" s="11">
        <v>66000</v>
      </c>
      <c r="D11" t="s">
        <v>61</v>
      </c>
      <c r="H11" s="4"/>
    </row>
    <row r="12" spans="1:46">
      <c r="B12" s="20" t="s">
        <v>8</v>
      </c>
      <c r="C12" s="17">
        <v>19900</v>
      </c>
      <c r="D12" t="s">
        <v>102</v>
      </c>
    </row>
    <row r="13" spans="1:46">
      <c r="B13" s="20" t="s">
        <v>60</v>
      </c>
      <c r="C13" s="11">
        <v>39510</v>
      </c>
      <c r="D13" t="s">
        <v>57</v>
      </c>
    </row>
    <row r="14" spans="1:46">
      <c r="B14" s="20" t="s">
        <v>21</v>
      </c>
      <c r="C14" s="11">
        <v>34370</v>
      </c>
      <c r="D14" t="s">
        <v>57</v>
      </c>
    </row>
    <row r="15" spans="1:46">
      <c r="B15" s="20" t="s">
        <v>9</v>
      </c>
      <c r="C15" s="17">
        <v>100000</v>
      </c>
      <c r="D15" t="s">
        <v>57</v>
      </c>
    </row>
    <row r="16" spans="1:46">
      <c r="B16" s="20" t="s">
        <v>10</v>
      </c>
      <c r="C16" s="17">
        <v>88000</v>
      </c>
      <c r="D16" t="s">
        <v>98</v>
      </c>
    </row>
    <row r="17" spans="2:7">
      <c r="B17" s="7" t="s">
        <v>12</v>
      </c>
      <c r="C17" s="15">
        <v>307260</v>
      </c>
      <c r="D17" t="s">
        <v>28</v>
      </c>
    </row>
    <row r="18" spans="2:7">
      <c r="B18" t="s">
        <v>13</v>
      </c>
      <c r="C18" s="15">
        <v>114731</v>
      </c>
      <c r="D18" t="s">
        <v>88</v>
      </c>
    </row>
    <row r="19" spans="2:7">
      <c r="B19" t="s">
        <v>81</v>
      </c>
      <c r="C19" s="16">
        <v>104020</v>
      </c>
      <c r="D19" t="s">
        <v>101</v>
      </c>
    </row>
    <row r="20" spans="2:7">
      <c r="B20" s="20" t="s">
        <v>0</v>
      </c>
      <c r="C20" s="17">
        <v>3630000</v>
      </c>
      <c r="D20" t="s">
        <v>25</v>
      </c>
    </row>
    <row r="21" spans="2:7">
      <c r="B21" s="20" t="s">
        <v>30</v>
      </c>
      <c r="C21" s="17">
        <v>294790</v>
      </c>
      <c r="D21" t="s">
        <v>104</v>
      </c>
    </row>
    <row r="22" spans="2:7">
      <c r="B22" s="20" t="s">
        <v>113</v>
      </c>
      <c r="C22" s="17">
        <v>98690</v>
      </c>
    </row>
    <row r="23" spans="2:7">
      <c r="B23" t="s">
        <v>63</v>
      </c>
      <c r="C23" s="19">
        <f>D23+E23</f>
        <v>106374</v>
      </c>
      <c r="D23">
        <v>106374</v>
      </c>
    </row>
    <row r="24" spans="2:7">
      <c r="B24" t="s">
        <v>47</v>
      </c>
    </row>
    <row r="25" spans="2:7">
      <c r="B25" s="20" t="s">
        <v>103</v>
      </c>
      <c r="C25" s="15">
        <v>193270</v>
      </c>
      <c r="G25" s="4"/>
    </row>
    <row r="26" spans="2:7">
      <c r="B26" s="20" t="s">
        <v>64</v>
      </c>
      <c r="C26" s="15"/>
    </row>
    <row r="27" spans="2:7">
      <c r="B27" s="20" t="s">
        <v>65</v>
      </c>
      <c r="C27" s="15">
        <v>40580</v>
      </c>
    </row>
    <row r="28" spans="2:7">
      <c r="B28" s="20" t="s">
        <v>69</v>
      </c>
      <c r="C28" s="15">
        <v>7590</v>
      </c>
      <c r="D28" s="4"/>
    </row>
    <row r="29" spans="2:7">
      <c r="B29" s="20" t="s">
        <v>86</v>
      </c>
      <c r="C29" s="15">
        <v>40000</v>
      </c>
      <c r="D29" s="4"/>
    </row>
    <row r="30" spans="2:7">
      <c r="B30" t="s">
        <v>44</v>
      </c>
      <c r="C30" s="1">
        <f>SUM(C2:C29)-SUM(C13:C15)</f>
        <v>13677523</v>
      </c>
    </row>
    <row r="32" spans="2:7">
      <c r="B32" t="s">
        <v>2</v>
      </c>
      <c r="C32" s="15">
        <v>1000000</v>
      </c>
      <c r="D32" t="s">
        <v>58</v>
      </c>
    </row>
    <row r="33" spans="2:8">
      <c r="B33" t="s">
        <v>23</v>
      </c>
      <c r="C33" s="15">
        <f>G33+H33</f>
        <v>2388431</v>
      </c>
      <c r="D33" t="s">
        <v>38</v>
      </c>
      <c r="G33">
        <v>717545</v>
      </c>
      <c r="H33">
        <v>1670886</v>
      </c>
    </row>
    <row r="34" spans="2:8">
      <c r="B34" t="s">
        <v>45</v>
      </c>
      <c r="C34" s="15">
        <v>250000</v>
      </c>
      <c r="D34" t="s">
        <v>97</v>
      </c>
    </row>
    <row r="35" spans="2:8">
      <c r="B35" t="s">
        <v>67</v>
      </c>
      <c r="C35" s="15">
        <v>378670</v>
      </c>
      <c r="D35" t="s">
        <v>83</v>
      </c>
    </row>
    <row r="36" spans="2:8">
      <c r="B36" t="s">
        <v>74</v>
      </c>
      <c r="C36" s="15">
        <v>250000</v>
      </c>
      <c r="D36" t="s">
        <v>84</v>
      </c>
    </row>
    <row r="37" spans="2:8">
      <c r="B37" t="s">
        <v>35</v>
      </c>
      <c r="C37" s="1">
        <f>SUM(C32:C36)</f>
        <v>4267101</v>
      </c>
    </row>
    <row r="38" spans="2:8">
      <c r="B38" t="s">
        <v>1</v>
      </c>
    </row>
    <row r="40" spans="2:8">
      <c r="B40" t="s">
        <v>107</v>
      </c>
    </row>
    <row r="41" spans="2:8">
      <c r="B41" t="s">
        <v>108</v>
      </c>
    </row>
    <row r="43" spans="2:8">
      <c r="B43" t="s">
        <v>35</v>
      </c>
      <c r="C43" s="1">
        <f>SUM(C39:C42)</f>
        <v>0</v>
      </c>
    </row>
    <row r="45" spans="2:8">
      <c r="B45" t="s">
        <v>90</v>
      </c>
    </row>
    <row r="46" spans="2:8">
      <c r="B46" t="s">
        <v>91</v>
      </c>
      <c r="C46" s="1">
        <v>49000</v>
      </c>
    </row>
    <row r="47" spans="2:8">
      <c r="B47" t="s">
        <v>105</v>
      </c>
      <c r="C47" s="1">
        <v>261610</v>
      </c>
    </row>
    <row r="48" spans="2:8">
      <c r="B48" t="s">
        <v>94</v>
      </c>
      <c r="C48" s="1">
        <v>158510</v>
      </c>
    </row>
    <row r="49" spans="2:3">
      <c r="B49" t="s">
        <v>92</v>
      </c>
      <c r="C49" s="1">
        <v>0</v>
      </c>
    </row>
    <row r="50" spans="2:3">
      <c r="B50" t="s">
        <v>99</v>
      </c>
      <c r="C50" s="1">
        <v>138170</v>
      </c>
    </row>
    <row r="51" spans="2:3">
      <c r="B51" t="s">
        <v>111</v>
      </c>
      <c r="C51" s="1">
        <v>0</v>
      </c>
    </row>
    <row r="52" spans="2:3">
      <c r="B52" t="s">
        <v>110</v>
      </c>
      <c r="C52" s="1">
        <v>67550</v>
      </c>
    </row>
    <row r="53" spans="2:3">
      <c r="B53" t="s">
        <v>35</v>
      </c>
      <c r="C53" s="1">
        <f>SUM(C46:C52)</f>
        <v>674840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17</vt:i4>
      </vt:variant>
    </vt:vector>
  </HeadingPairs>
  <TitlesOfParts>
    <vt:vector size="17" baseType="lpstr">
      <vt:lpstr>0510</vt:lpstr>
      <vt:lpstr>0511</vt:lpstr>
      <vt:lpstr>0512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시뮬</vt:lpstr>
      <vt:lpstr>비용구성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윤석완</dc:creator>
  <cp:lastModifiedBy>YSW</cp:lastModifiedBy>
  <cp:lastPrinted>2015-10-22T02:53:41Z</cp:lastPrinted>
  <dcterms:created xsi:type="dcterms:W3CDTF">2015-01-14T08:15:17Z</dcterms:created>
  <dcterms:modified xsi:type="dcterms:W3CDTF">2017-01-01T05:07:13Z</dcterms:modified>
</cp:coreProperties>
</file>