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37B7003-1F74-42FC-9895-375983DB4F1F}" xr6:coauthVersionLast="45" xr6:coauthVersionMax="45" xr10:uidLastSave="{00000000-0000-0000-0000-000000000000}"/>
  <bookViews>
    <workbookView xWindow="9285" yWindow="6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<sst xmlns="http://schemas.openxmlformats.org/spreadsheetml/2006/main" count="88" uniqueCount="79">
  <si>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</si>
  <si>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</si>
  <si>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</si>
  <si>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</si>
  <si>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</si>
  <si>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</si>
  <si>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</si>
  <si>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</si>
  <si>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</si>
  <si>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</si>
  <si>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</si>
  <si>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</si>
  <si>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</si>
  <si>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</si>
  <si>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</si>
  <si>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</si>
  <si>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</si>
  <si>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</si>
  <si>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</si>
  <si>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</si>
  <si>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</si>
  <si>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</si>
  <si>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</si>
  <si>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</si>
  <si>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</si>
  <si>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</si>
  <si>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</si>
  <si>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</si>
  <si>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</si>
  <si>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</si>
  <si>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</si>
  <si>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</si>
  <si>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</si>
  <si>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</si>
  <si>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</si>
  <si>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</si>
  <si>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</si>
  <si>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</si>
  <si>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</si>
  <si>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</si>
  <si>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</si>
  <si>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</si>
  <si>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</si>
  <si>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</si>
  <si>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</si>
  <si>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</si>
  <si>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</si>
  <si>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</si>
  <si>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</si>
  <si>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</si>
  <si>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</si>
  <si>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</si>
  <si>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</si>
  <si>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</si>
  <si>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</si>
  <si>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</si>
  <si>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</si>
  <si>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</si>
  <si>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</si>
  <si>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</si>
  <si>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</si>
  <si>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</si>
  <si>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</si>
  <si>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</si>
  <si>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</si>
  <si>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</si>
  <si>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</si>
  <si>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</si>
  <si>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</si>
  <si>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</si>
  <si>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</si>
  <si>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삼성전자 DDR4 8G PC4-21300(정품)</t>
    <phoneticPr fontId="1" type="noConversion"/>
  </si>
  <si>
    <t>Western Digital WD Green SSD(240GB)</t>
    <phoneticPr fontId="1" type="noConversion"/>
  </si>
  <si>
    <t>DAVEN 스텔라 미니</t>
    <phoneticPr fontId="1" type="noConversion"/>
  </si>
  <si>
    <t>COOLMAX ELITE 500W +12V Single Rail 84+</t>
    <phoneticPr fontId="1" type="noConversion"/>
  </si>
  <si>
    <t>이건우</t>
    <phoneticPr fontId="1" type="noConversion"/>
  </si>
  <si>
    <t>인텔 코어i3-9세대 9100F (커피레이크-R) (정품)</t>
    <phoneticPr fontId="1" type="noConversion"/>
  </si>
  <si>
    <t>ASRock H310CM-HDV 디앤디컴</t>
  </si>
  <si>
    <t>엠탑코리아 지포스 GTX750 프리미엄 V2 D5 1GB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</si>
</sst>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2.12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19" t="s">
        <v>75</v>
      </c>
      <c r="C1" s="28" t="s">
        <v>56</v>
      </c>
      <c r="D1" s="29"/>
      <c r="E1" s="85"/>
      <c r="F1" s="86"/>
      <c r="G1" s="86"/>
      <c r="H1" s="87"/>
    </row>
    <row r="2" spans="1:9" ht="22.5" customHeight="1">
      <c r="A2" s="18" t="s">
        <v>57</v>
      </c>
      <c r="B2" s="27">
        <v>1071958472</v>
      </c>
      <c r="C2" s="30"/>
      <c r="D2" s="31"/>
      <c r="E2" s="88"/>
      <c r="F2" s="89"/>
      <c r="G2" s="89"/>
      <c r="H2" s="90"/>
    </row>
    <row r="3" spans="1:9" ht="22.5" customHeight="1">
      <c r="A3" s="18" t="s">
        <v>58</v>
      </c>
      <c r="B3" s="21">
        <f ca="1">TODAY()</f>
        <v>43890</v>
      </c>
      <c r="C3" s="20" t="s">
        <v>59</v>
      </c>
      <c r="D3" s="26"/>
      <c r="E3" s="88"/>
      <c r="F3" s="89"/>
      <c r="G3" s="89"/>
      <c r="H3" s="90"/>
    </row>
    <row r="4" spans="1:9" ht="22.5" customHeight="1">
      <c r="A4" s="17" t="s">
        <v>55</v>
      </c>
      <c r="B4" s="34"/>
      <c r="C4" s="34"/>
      <c r="D4" s="35"/>
      <c r="E4" s="91"/>
      <c r="F4" s="92"/>
      <c r="G4" s="92"/>
      <c r="H4" s="93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33</v>
      </c>
      <c r="B6" s="98"/>
      <c r="C6" s="70" t="s">
        <v>76</v>
      </c>
      <c r="D6" s="71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99"/>
      <c r="B7" s="100"/>
      <c r="C7" s="70" t="s">
        <v>77</v>
      </c>
      <c r="D7" s="71"/>
      <c r="E7" s="3" t="s">
        <v>7</v>
      </c>
      <c r="F7" s="6">
        <v>72000</v>
      </c>
      <c r="G7" s="3">
        <v>1</v>
      </c>
      <c r="H7" s="6">
        <f t="shared" ref="H7:H20" si="0">F7*G7</f>
        <v>72000</v>
      </c>
      <c r="I7" s="2"/>
    </row>
    <row r="8" spans="1:9">
      <c r="A8" s="99"/>
      <c r="B8" s="100"/>
      <c r="C8" s="70" t="s">
        <v>71</v>
      </c>
      <c r="D8" s="71"/>
      <c r="E8" s="3" t="s">
        <v>8</v>
      </c>
      <c r="F8" s="6">
        <v>45000</v>
      </c>
      <c r="G8" s="3">
        <v>1</v>
      </c>
      <c r="H8" s="6">
        <f t="shared" si="0"/>
        <v>45000</v>
      </c>
      <c r="I8" s="2"/>
    </row>
    <row r="9" spans="1:9" ht="29.25" customHeight="1">
      <c r="A9" s="99"/>
      <c r="B9" s="100"/>
      <c r="C9" s="70" t="s">
        <v>78</v>
      </c>
      <c r="D9" s="71"/>
      <c r="E9" s="3" t="s">
        <v>9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99"/>
      <c r="B10" s="100"/>
      <c r="C10" s="70" t="s">
        <v>72</v>
      </c>
      <c r="D10" s="71"/>
      <c r="E10" s="3" t="s">
        <v>10</v>
      </c>
      <c r="F10" s="6">
        <v>45000</v>
      </c>
      <c r="G10" s="3">
        <v>1</v>
      </c>
      <c r="H10" s="6">
        <f t="shared" si="0"/>
        <v>45000</v>
      </c>
      <c r="I10" s="2"/>
    </row>
    <row r="11" spans="1:9">
      <c r="A11" s="99"/>
      <c r="B11" s="100"/>
      <c r="C11" s="70"/>
      <c r="D11" s="7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70"/>
      <c r="D12" s="7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43" t="s">
        <v>73</v>
      </c>
      <c r="D13" s="44"/>
      <c r="E13" s="3" t="s">
        <v>13</v>
      </c>
      <c r="F13" s="6">
        <v>15000</v>
      </c>
      <c r="G13" s="3">
        <v>1</v>
      </c>
      <c r="H13" s="6">
        <f t="shared" si="0"/>
        <v>15000</v>
      </c>
      <c r="I13" s="2"/>
    </row>
    <row r="14" spans="1:9" ht="27.75" customHeight="1">
      <c r="A14" s="99"/>
      <c r="B14" s="100"/>
      <c r="C14" s="43" t="s">
        <v>74</v>
      </c>
      <c r="D14" s="44"/>
      <c r="E14" s="3" t="s">
        <v>14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99"/>
      <c r="B15" s="100"/>
      <c r="C15" s="43"/>
      <c r="D15" s="44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99"/>
      <c r="B16" s="100"/>
      <c r="C16" s="43" t="s">
        <v>31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99"/>
      <c r="B17" s="100"/>
      <c r="C17" s="66" t="s">
        <v>53</v>
      </c>
      <c r="D17" s="67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9"/>
      <c r="B18" s="100"/>
      <c r="C18" s="24"/>
      <c r="D18" s="23" t="s">
        <v>61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99"/>
      <c r="B19" s="100"/>
      <c r="C19" s="68" t="s">
        <v>69</v>
      </c>
      <c r="D19" s="69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99"/>
      <c r="B20" s="100"/>
      <c r="C20" s="48"/>
      <c r="D20" s="49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99"/>
      <c r="B21" s="100"/>
      <c r="C21" s="36" t="s">
        <v>18</v>
      </c>
      <c r="D21" s="36"/>
      <c r="E21" s="72">
        <f>SUM(H6:H20)</f>
        <v>459000</v>
      </c>
      <c r="F21" s="72"/>
      <c r="G21" s="25">
        <v>1</v>
      </c>
      <c r="H21" s="96" t="s">
        <v>20</v>
      </c>
      <c r="I21" s="2"/>
    </row>
    <row r="22" spans="1:9" ht="12.75" customHeight="1">
      <c r="A22" s="99"/>
      <c r="B22" s="100"/>
      <c r="C22" s="36"/>
      <c r="D22" s="36"/>
      <c r="E22" s="72">
        <f>E21*G21</f>
        <v>459000</v>
      </c>
      <c r="F22" s="72"/>
      <c r="G22" s="72"/>
      <c r="H22" s="96"/>
      <c r="I22" s="2"/>
    </row>
    <row r="23" spans="1:9" ht="12.75" customHeight="1">
      <c r="A23" s="99"/>
      <c r="B23" s="100"/>
      <c r="C23" s="36"/>
      <c r="D23" s="36"/>
      <c r="E23" s="72"/>
      <c r="F23" s="72"/>
      <c r="G23" s="72"/>
      <c r="H23" s="96"/>
      <c r="I23" s="2"/>
    </row>
    <row r="24" spans="1:9" ht="17.25" customHeight="1">
      <c r="A24" s="99"/>
      <c r="B24" s="100"/>
      <c r="C24" s="41" t="s">
        <v>24</v>
      </c>
      <c r="D24" s="42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101"/>
      <c r="B25" s="102"/>
      <c r="C25" s="43"/>
      <c r="D25" s="44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50" t="str">
        <f>IF(F38="현금(이체X)",Sheet2!D2,IF(F38="카드",Sheet2!D2,IF(F38="이체 및 현금영수증",Sheet2!D1,IF(F38="카드+현금",Sheet2!D2,IF(F38="이체 및 세금계산서",Sheet2!D1)))))</f>
        <v>참고사항</v>
      </c>
      <c r="B26" s="51"/>
      <c r="C26" s="45"/>
      <c r="D26" s="44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52"/>
      <c r="B27" s="53"/>
      <c r="C27" s="45"/>
      <c r="D27" s="44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52"/>
      <c r="B28" s="53"/>
      <c r="C28" s="46"/>
      <c r="D28" s="47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52"/>
      <c r="B29" s="53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2"/>
      <c r="B30" s="53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2"/>
      <c r="B31" s="53"/>
      <c r="C31" s="46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2"/>
      <c r="B32" s="53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4"/>
      <c r="B33" s="55"/>
      <c r="C33" s="46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6" t="s">
        <v>42</v>
      </c>
      <c r="B34" s="57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2">
        <f>SUM(H25:H33)</f>
        <v>0</v>
      </c>
      <c r="F34" s="72"/>
      <c r="G34" s="73"/>
      <c r="H34" s="94" t="s">
        <v>20</v>
      </c>
      <c r="I34" s="2"/>
    </row>
    <row r="35" spans="1:9" ht="14.25" customHeight="1">
      <c r="A35" s="58"/>
      <c r="B35" s="59"/>
      <c r="C35" s="39"/>
      <c r="D35" s="40"/>
      <c r="E35" s="74"/>
      <c r="F35" s="74"/>
      <c r="G35" s="75"/>
      <c r="H35" s="95"/>
      <c r="I35" s="2"/>
    </row>
    <row r="36" spans="1:9" ht="16.5" customHeight="1">
      <c r="A36" s="60" t="s">
        <v>44</v>
      </c>
      <c r="B36" s="61"/>
      <c r="C36" s="64"/>
      <c r="D36" s="65"/>
      <c r="E36" s="8" t="s">
        <v>4</v>
      </c>
      <c r="F36" s="76">
        <f>SUM(E22,E34)</f>
        <v>459000</v>
      </c>
      <c r="G36" s="76"/>
      <c r="H36" s="9" t="s">
        <v>20</v>
      </c>
      <c r="I36" s="2"/>
    </row>
    <row r="37" spans="1:9" ht="16.5" customHeight="1">
      <c r="A37" s="60" t="s">
        <v>45</v>
      </c>
      <c r="B37" s="61"/>
      <c r="C37" s="62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3"/>
      <c r="E37" s="8" t="s">
        <v>22</v>
      </c>
      <c r="F37" s="103">
        <f>F36*1.1-F36</f>
        <v>45900.000000000058</v>
      </c>
      <c r="G37" s="104"/>
      <c r="H37" s="10"/>
      <c r="I37" s="2"/>
    </row>
    <row r="38" spans="1:9" ht="17.25" customHeight="1">
      <c r="A38" s="60" t="s">
        <v>40</v>
      </c>
      <c r="B38" s="61"/>
      <c r="C38" s="79"/>
      <c r="D38" s="80"/>
      <c r="E38" s="8" t="s">
        <v>38</v>
      </c>
      <c r="F38" s="77" t="s">
        <v>39</v>
      </c>
      <c r="G38" s="78"/>
      <c r="H38" s="11"/>
      <c r="I38" s="2"/>
    </row>
    <row r="39" spans="1:9" ht="17.25" customHeight="1">
      <c r="A39" s="56" t="s">
        <v>41</v>
      </c>
      <c r="B39" s="57"/>
      <c r="C39" s="81">
        <f>SUM(C36:C37)-C38</f>
        <v>0</v>
      </c>
      <c r="D39" s="82"/>
      <c r="E39" s="8" t="s">
        <v>40</v>
      </c>
      <c r="F39" s="76"/>
      <c r="G39" s="76"/>
      <c r="H39" s="76"/>
      <c r="I39" s="2"/>
    </row>
    <row r="40" spans="1:9" ht="16.5" customHeight="1">
      <c r="A40" s="58"/>
      <c r="B40" s="59"/>
      <c r="C40" s="83"/>
      <c r="D40" s="84"/>
      <c r="E40" s="14" t="s">
        <v>23</v>
      </c>
      <c r="F40" s="72">
        <f>IF(F38="현금(이체X)",F36,IF(F38="카드",F36+F36*13%,IF(F38="이체 및 현금영수증",F36+F36*10%,IF(F38="이체 및 세금계산서",F36+F36*10%,IF(F38="이체 및 세금계산서",F36+F36*10%,)))))-F39</f>
        <v>459000</v>
      </c>
      <c r="G40" s="72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459000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2020-02-29T06:41:14Z</dcterms:modified>
</cp:coreProperties>
</file>