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C01DCC1B-6406-4EFE-8525-5EB2FFBAC5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7" i="1" l="1"/>
  <c r="F8" i="1"/>
  <c r="F9" i="1"/>
  <c r="F10" i="1"/>
  <c r="F11" i="1"/>
  <c r="F12" i="1"/>
  <c r="F13" i="1"/>
  <c r="F14" i="1"/>
  <c r="F15" i="1"/>
  <c r="F16" i="1"/>
  <c r="F17" i="1"/>
  <c r="F23" i="1"/>
  <c r="F24" i="1"/>
  <c r="F25" i="1"/>
  <c r="F26" i="1"/>
  <c r="F27" i="1"/>
  <c r="F28" i="1"/>
  <c r="A23" i="1" l="1"/>
  <c r="B38" i="1" l="1"/>
  <c r="B35" i="1"/>
  <c r="F41" i="1"/>
  <c r="F22" i="1" l="1"/>
  <c r="C35" i="1" s="1"/>
  <c r="F6" i="1"/>
  <c r="C18" i="1" l="1"/>
  <c r="C19" i="1" s="1"/>
  <c r="D37" i="1" l="1"/>
  <c r="B4" i="2" s="1"/>
  <c r="D41" i="1" l="1"/>
  <c r="B40" i="1"/>
  <c r="D38" i="1"/>
</calcChain>
</file>

<file path=xl/sharedStrings.xml><?xml version="1.0" encoding="utf-8"?>
<sst xmlns="http://schemas.openxmlformats.org/spreadsheetml/2006/main" count="89" uniqueCount="78">
  <si>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</si>
  <si>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</si>
  <si>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</si>
  <si>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</si>
  <si>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</si>
  <si>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</si>
  <si>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</si>
  <si>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</si>
  <si>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</si>
  <si>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</si>
  <si>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</si>
  <si>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</si>
  <si>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</si>
  <si>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</si>
  <si>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</si>
  <si>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</si>
  <si>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</si>
  <si>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</si>
  <si>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</si>
  <si>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</si>
  <si>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</si>
  <si>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</si>
  <si>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</si>
  <si>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</si>
  <si>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</si>
  <si>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</si>
  <si>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</si>
  <si>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</si>
  <si>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</si>
  <si>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</si>
  <si>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</si>
  <si>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</si>
  <si>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</si>
  <si>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</si>
  <si>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</si>
  <si>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</si>
  <si>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</si>
  <si>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</si>
  <si>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</si>
  <si>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</si>
  <si>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</si>
  <si>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</si>
  <si>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</si>
  <si>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ASUS ROG CROSSHAIR VIII FORMULA STCOM</t>
    <phoneticPr fontId="1" type="noConversion"/>
  </si>
  <si>
    <t>G.SKILL DDR4 32G PC4-25600 CL16 TRIDENT Z ROYAL C 골드 (8Gx4)</t>
    <phoneticPr fontId="1" type="noConversion"/>
  </si>
  <si>
    <t>ASUS ROG STRIX 지포스 RTX 2080 Ti O11G GAMING D6 11GB</t>
    <phoneticPr fontId="1" type="noConversion"/>
  </si>
  <si>
    <t>삼성전자 970 EVO Plus M.2 2280 (1TB)</t>
    <phoneticPr fontId="1" type="noConversion"/>
  </si>
  <si>
    <t>Seagate 4TB BarraCuda</t>
    <phoneticPr fontId="1" type="noConversion"/>
  </si>
  <si>
    <t>Microsoft Windows 10 Home (처음사용자용 한글)</t>
    <phoneticPr fontId="1" type="noConversion"/>
  </si>
  <si>
    <t>커수재료</t>
    <phoneticPr fontId="1" type="noConversion"/>
  </si>
  <si>
    <t>커스텀수냉 재료비</t>
    <phoneticPr fontId="1" type="noConversion"/>
  </si>
  <si>
    <t>커스텀수냉 조립 및 세팅비</t>
    <phoneticPr fontId="1" type="noConversion"/>
  </si>
  <si>
    <t>AMD 라이젠 9 3950X (마티스) (정품)</t>
    <phoneticPr fontId="1" type="noConversion"/>
  </si>
  <si>
    <t>전화번호: 010-5091-1588</t>
    <phoneticPr fontId="1" type="noConversion"/>
  </si>
  <si>
    <t>CORSAIR LL120 RGB (3PACK/Controller)</t>
    <phoneticPr fontId="1" type="noConversion"/>
  </si>
  <si>
    <t>CORSAIR LL120 RGB (1PACK)</t>
    <phoneticPr fontId="1" type="noConversion"/>
  </si>
  <si>
    <t>CORSAIR Lighting Node PRO</t>
    <phoneticPr fontId="1" type="noConversion"/>
  </si>
  <si>
    <t>컨트롤러</t>
    <phoneticPr fontId="1" type="noConversion"/>
  </si>
  <si>
    <t>ASUS ROG THOR 1200W 80PLUS PLATINUM</t>
    <phoneticPr fontId="1" type="noConversion"/>
  </si>
  <si>
    <t>Antec TORQUE (Black)</t>
    <phoneticPr fontId="1" type="noConversion"/>
  </si>
  <si>
    <t>카드</t>
  </si>
  <si>
    <t>튜닝케이블</t>
    <phoneticPr fontId="1" type="noConversion"/>
  </si>
  <si>
    <t>리안리 STRIMER RGB 300mm 8+8핀 케이블</t>
    <phoneticPr fontId="1" type="noConversion"/>
  </si>
  <si>
    <t>리안리 STRIMER RGB 200mm 24핀 케이블</t>
    <phoneticPr fontId="1" type="noConversion"/>
  </si>
  <si>
    <t>시스기어 RGB STRIP BAR AURA SYNC 5V</t>
    <phoneticPr fontId="1" type="noConversion"/>
  </si>
  <si>
    <t>튜닝RGB바</t>
    <phoneticPr fontId="1" type="noConversion"/>
  </si>
  <si>
    <t>고객성명(회사명): 여지현(커수)</t>
    <phoneticPr fontId="1" type="noConversion"/>
  </si>
  <si>
    <t>브라켓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</si>
  <si>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</si>
  <si>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</si>
  <si>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</si>
  <si>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</si>
  <si>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마이크로닉스 P1 장패드 S/V</t>
    <phoneticPr fontId="1" type="noConversion"/>
  </si>
  <si>
    <t>견적일자: 2020년  01 월  15   일</t>
    <phoneticPr fontId="1" type="noConversion"/>
  </si>
  <si>
    <t>한성 ULTRON 2760G 리얼 144 게이밍 무결점</t>
    <phoneticPr fontId="1" type="noConversion"/>
  </si>
  <si>
    <t>아이존아이앤디 EZ-MC2-200 모니터암</t>
    <phoneticPr fontId="1" type="noConversion"/>
  </si>
  <si>
    <t>케이블</t>
    <phoneticPr fontId="1" type="noConversion"/>
  </si>
  <si>
    <t>HDMI to HDMI 3M / DP to DP 3M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</si>
</sst>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view="pageLayout" topLeftCell="A7" zoomScaleNormal="100" workbookViewId="0">
      <selection activeCell="E31" sqref="E31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8" t="s">
        <v>23</v>
      </c>
      <c r="C1" s="45"/>
      <c r="D1" s="46"/>
      <c r="E1" s="46"/>
      <c r="F1" s="47"/>
    </row>
    <row r="2" spans="1:7" ht="22.5" customHeight="1">
      <c r="A2" s="12" t="s">
        <v>53</v>
      </c>
      <c r="B2" s="39"/>
      <c r="C2" s="48"/>
      <c r="D2" s="49"/>
      <c r="E2" s="49"/>
      <c r="F2" s="50"/>
    </row>
    <row r="3" spans="1:7" ht="22.5" customHeight="1">
      <c r="A3" s="12" t="s">
        <v>73</v>
      </c>
      <c r="B3" s="12" t="s">
        <v>42</v>
      </c>
      <c r="C3" s="48"/>
      <c r="D3" s="49"/>
      <c r="E3" s="49"/>
      <c r="F3" s="50"/>
    </row>
    <row r="4" spans="1:7" ht="22.5" customHeight="1">
      <c r="A4" s="67" t="s">
        <v>21</v>
      </c>
      <c r="B4" s="68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25</v>
      </c>
      <c r="B6" s="13" t="s">
        <v>52</v>
      </c>
      <c r="C6" s="3" t="s">
        <v>6</v>
      </c>
      <c r="D6" s="8">
        <v>1300000</v>
      </c>
      <c r="E6" s="3">
        <v>1</v>
      </c>
      <c r="F6" s="8">
        <f>D6*E6</f>
        <v>1300000</v>
      </c>
      <c r="G6" s="2"/>
    </row>
    <row r="7" spans="1:7" ht="24" customHeight="1">
      <c r="A7" s="43"/>
      <c r="B7" s="13" t="s">
        <v>43</v>
      </c>
      <c r="C7" s="3" t="s">
        <v>7</v>
      </c>
      <c r="D7" s="8">
        <v>810000</v>
      </c>
      <c r="E7" s="3">
        <v>1</v>
      </c>
      <c r="F7" s="8">
        <f t="shared" ref="F7:F17" si="0">D7*E7</f>
        <v>810000</v>
      </c>
      <c r="G7" s="2"/>
    </row>
    <row r="8" spans="1:7" ht="24">
      <c r="A8" s="43"/>
      <c r="B8" s="13" t="s">
        <v>44</v>
      </c>
      <c r="C8" s="3" t="s">
        <v>8</v>
      </c>
      <c r="D8" s="8">
        <v>500000</v>
      </c>
      <c r="E8" s="3">
        <v>1</v>
      </c>
      <c r="F8" s="8">
        <f t="shared" si="0"/>
        <v>500000</v>
      </c>
      <c r="G8" s="2"/>
    </row>
    <row r="9" spans="1:7" ht="24">
      <c r="A9" s="43"/>
      <c r="B9" s="13" t="s">
        <v>45</v>
      </c>
      <c r="C9" s="3" t="s">
        <v>9</v>
      </c>
      <c r="D9" s="8">
        <v>1900000</v>
      </c>
      <c r="E9" s="3">
        <v>1</v>
      </c>
      <c r="F9" s="8">
        <f t="shared" si="0"/>
        <v>1900000</v>
      </c>
      <c r="G9" s="2"/>
    </row>
    <row r="10" spans="1:7" ht="24" customHeight="1">
      <c r="A10" s="43"/>
      <c r="B10" s="13" t="s">
        <v>46</v>
      </c>
      <c r="C10" s="3" t="s">
        <v>10</v>
      </c>
      <c r="D10" s="8">
        <v>305000</v>
      </c>
      <c r="E10" s="3">
        <v>1</v>
      </c>
      <c r="F10" s="8">
        <f t="shared" si="0"/>
        <v>305000</v>
      </c>
      <c r="G10" s="2"/>
    </row>
    <row r="11" spans="1:7">
      <c r="A11" s="43"/>
      <c r="B11" s="13" t="s">
        <v>47</v>
      </c>
      <c r="C11" s="3" t="s">
        <v>11</v>
      </c>
      <c r="D11" s="8">
        <v>120000</v>
      </c>
      <c r="E11" s="3">
        <v>1</v>
      </c>
      <c r="F11" s="8">
        <f t="shared" si="0"/>
        <v>120000</v>
      </c>
      <c r="G11" s="2"/>
    </row>
    <row r="12" spans="1:7" ht="24" customHeight="1">
      <c r="A12" s="43"/>
      <c r="B12" s="11" t="s">
        <v>59</v>
      </c>
      <c r="C12" s="3" t="s">
        <v>12</v>
      </c>
      <c r="D12" s="8">
        <v>450000</v>
      </c>
      <c r="E12" s="3">
        <v>1</v>
      </c>
      <c r="F12" s="8">
        <f t="shared" si="0"/>
        <v>450000</v>
      </c>
      <c r="G12" s="2"/>
    </row>
    <row r="13" spans="1:7">
      <c r="A13" s="43"/>
      <c r="B13" s="11" t="s">
        <v>58</v>
      </c>
      <c r="C13" s="3" t="s">
        <v>13</v>
      </c>
      <c r="D13" s="8">
        <v>550000</v>
      </c>
      <c r="E13" s="3">
        <v>1</v>
      </c>
      <c r="F13" s="8">
        <f t="shared" si="0"/>
        <v>550000</v>
      </c>
      <c r="G13" s="2"/>
    </row>
    <row r="14" spans="1:7" ht="24" customHeight="1">
      <c r="A14" s="43"/>
      <c r="B14" s="14" t="s">
        <v>51</v>
      </c>
      <c r="C14" s="4" t="s">
        <v>15</v>
      </c>
      <c r="D14" s="9">
        <v>2000000</v>
      </c>
      <c r="E14" s="4">
        <v>1</v>
      </c>
      <c r="F14" s="8">
        <f t="shared" si="0"/>
        <v>2000000</v>
      </c>
      <c r="G14" s="2"/>
    </row>
    <row r="15" spans="1:7">
      <c r="A15" s="43"/>
      <c r="B15" s="27" t="s">
        <v>48</v>
      </c>
      <c r="C15" s="4" t="s">
        <v>26</v>
      </c>
      <c r="D15" s="9">
        <v>180000</v>
      </c>
      <c r="E15" s="4">
        <v>1</v>
      </c>
      <c r="F15" s="8">
        <f t="shared" si="0"/>
        <v>180000</v>
      </c>
      <c r="G15" s="2"/>
    </row>
    <row r="16" spans="1:7">
      <c r="A16" s="43"/>
      <c r="B16" s="27"/>
      <c r="C16" s="4" t="s">
        <v>24</v>
      </c>
      <c r="D16" s="9"/>
      <c r="E16" s="4"/>
      <c r="F16" s="8">
        <f t="shared" si="0"/>
        <v>0</v>
      </c>
      <c r="G16" s="2"/>
    </row>
    <row r="17" spans="1:7" ht="17.25" thickBot="1">
      <c r="A17" s="43"/>
      <c r="B17" s="14" t="s">
        <v>50</v>
      </c>
      <c r="C17" s="4" t="s">
        <v>49</v>
      </c>
      <c r="D17" s="9">
        <v>2000000</v>
      </c>
      <c r="E17" s="4">
        <v>1</v>
      </c>
      <c r="F17" s="8">
        <f t="shared" si="0"/>
        <v>2000000</v>
      </c>
      <c r="G17" s="2"/>
    </row>
    <row r="18" spans="1:7" ht="12.75" customHeight="1" thickBot="1">
      <c r="A18" s="43"/>
      <c r="B18" s="69" t="s">
        <v>16</v>
      </c>
      <c r="C18" s="32">
        <f>SUM(F6:F17)</f>
        <v>10115000</v>
      </c>
      <c r="D18" s="32"/>
      <c r="E18" s="73">
        <v>1</v>
      </c>
      <c r="F18" s="56" t="s">
        <v>17</v>
      </c>
      <c r="G18" s="2"/>
    </row>
    <row r="19" spans="1:7" ht="12.75" customHeight="1" thickBot="1">
      <c r="A19" s="43"/>
      <c r="B19" s="70"/>
      <c r="C19" s="32">
        <f>C18*E18</f>
        <v>10115000</v>
      </c>
      <c r="D19" s="32"/>
      <c r="E19" s="32"/>
      <c r="F19" s="57"/>
      <c r="G19" s="2"/>
    </row>
    <row r="20" spans="1:7" ht="12.75" customHeight="1" thickBot="1">
      <c r="A20" s="43"/>
      <c r="B20" s="71"/>
      <c r="C20" s="32"/>
      <c r="D20" s="32"/>
      <c r="E20" s="32"/>
      <c r="F20" s="58"/>
      <c r="G20" s="2"/>
    </row>
    <row r="21" spans="1:7" ht="17.25" customHeight="1">
      <c r="A21" s="43"/>
      <c r="B21" s="5" t="s">
        <v>20</v>
      </c>
      <c r="C21" s="6" t="s">
        <v>1</v>
      </c>
      <c r="D21" s="6" t="s">
        <v>2</v>
      </c>
      <c r="E21" s="6" t="s">
        <v>3</v>
      </c>
      <c r="F21" s="6"/>
      <c r="G21" s="2"/>
    </row>
    <row r="22" spans="1:7">
      <c r="A22" s="44"/>
      <c r="B22" s="11" t="s">
        <v>54</v>
      </c>
      <c r="C22" s="7" t="s">
        <v>14</v>
      </c>
      <c r="D22" s="8">
        <v>150000</v>
      </c>
      <c r="E22" s="3">
        <v>2</v>
      </c>
      <c r="F22" s="8">
        <f>D22*E22</f>
        <v>300000</v>
      </c>
      <c r="G22" s="2"/>
    </row>
    <row r="23" spans="1:7">
      <c r="A23" s="59" t="str">
        <f>IF(D39="현금(이체X)",Sheet2!D2,IF(D39="카드",Sheet2!D2,IF(D39="이체 및 현금영수증",Sheet2!D1,IF(D39="카드+현금",Sheet2!D2,IF(D39="이체 및 세금계산서",Sheet2!D1)))))</f>
        <v>참고사항</v>
      </c>
      <c r="B23" s="11" t="s">
        <v>55</v>
      </c>
      <c r="C23" s="3" t="s">
        <v>14</v>
      </c>
      <c r="D23" s="8">
        <v>50000</v>
      </c>
      <c r="E23" s="3">
        <v>6</v>
      </c>
      <c r="F23" s="8">
        <f t="shared" ref="F23:F34" si="1">D23*E23</f>
        <v>300000</v>
      </c>
      <c r="G23" s="2"/>
    </row>
    <row r="24" spans="1:7">
      <c r="A24" s="60"/>
      <c r="B24" s="11" t="s">
        <v>56</v>
      </c>
      <c r="C24" s="7" t="s">
        <v>57</v>
      </c>
      <c r="D24" s="8">
        <v>120000</v>
      </c>
      <c r="E24" s="3">
        <v>1</v>
      </c>
      <c r="F24" s="8">
        <f t="shared" si="1"/>
        <v>120000</v>
      </c>
      <c r="G24" s="2"/>
    </row>
    <row r="25" spans="1:7">
      <c r="A25" s="60"/>
      <c r="B25" s="10" t="s">
        <v>62</v>
      </c>
      <c r="C25" s="7" t="s">
        <v>61</v>
      </c>
      <c r="D25" s="8">
        <v>60000</v>
      </c>
      <c r="E25" s="3">
        <v>1</v>
      </c>
      <c r="F25" s="8">
        <f t="shared" si="1"/>
        <v>60000</v>
      </c>
      <c r="G25" s="2"/>
    </row>
    <row r="26" spans="1:7">
      <c r="A26" s="60"/>
      <c r="B26" s="10" t="s">
        <v>63</v>
      </c>
      <c r="C26" s="7" t="s">
        <v>61</v>
      </c>
      <c r="D26" s="8">
        <v>70000</v>
      </c>
      <c r="E26" s="3">
        <v>1</v>
      </c>
      <c r="F26" s="8">
        <f t="shared" si="1"/>
        <v>70000</v>
      </c>
      <c r="G26" s="2"/>
    </row>
    <row r="27" spans="1:7">
      <c r="A27" s="60"/>
      <c r="B27" s="10" t="s">
        <v>64</v>
      </c>
      <c r="C27" s="7" t="s">
        <v>65</v>
      </c>
      <c r="D27" s="8">
        <v>25000</v>
      </c>
      <c r="E27" s="3">
        <v>4</v>
      </c>
      <c r="F27" s="8">
        <f t="shared" si="1"/>
        <v>100000</v>
      </c>
      <c r="G27" s="2"/>
    </row>
    <row r="28" spans="1:7">
      <c r="A28" s="60"/>
      <c r="B28" s="10" t="s">
        <v>75</v>
      </c>
      <c r="C28" s="7" t="s">
        <v>67</v>
      </c>
      <c r="D28" s="8">
        <v>60000</v>
      </c>
      <c r="E28" s="3">
        <v>0</v>
      </c>
      <c r="F28" s="8">
        <f t="shared" si="1"/>
        <v>0</v>
      </c>
      <c r="G28" s="2"/>
    </row>
    <row r="29" spans="1:7" ht="16.5" hidden="1" customHeight="1">
      <c r="A29" s="60"/>
      <c r="B29" s="10"/>
      <c r="C29" s="7"/>
      <c r="D29" s="8"/>
      <c r="E29" s="3"/>
      <c r="F29" s="8">
        <f t="shared" si="1"/>
        <v>0</v>
      </c>
      <c r="G29" s="2"/>
    </row>
    <row r="30" spans="1:7" ht="16.5" customHeight="1">
      <c r="A30" s="60"/>
      <c r="B30" s="10" t="s">
        <v>74</v>
      </c>
      <c r="C30" s="7" t="s">
        <v>68</v>
      </c>
      <c r="D30" s="8">
        <v>250000</v>
      </c>
      <c r="E30" s="3">
        <v>0</v>
      </c>
      <c r="F30" s="8">
        <f t="shared" si="1"/>
        <v>0</v>
      </c>
      <c r="G30" s="2"/>
    </row>
    <row r="31" spans="1:7" ht="16.5" customHeight="1">
      <c r="A31" s="60"/>
      <c r="B31" s="10"/>
      <c r="C31" s="7" t="s">
        <v>69</v>
      </c>
      <c r="D31" s="8"/>
      <c r="E31" s="3"/>
      <c r="F31" s="8">
        <f t="shared" si="1"/>
        <v>0</v>
      </c>
      <c r="G31" s="2"/>
    </row>
    <row r="32" spans="1:7" ht="16.5" customHeight="1">
      <c r="A32" s="60"/>
      <c r="B32" s="10"/>
      <c r="C32" s="7" t="s">
        <v>70</v>
      </c>
      <c r="D32" s="8"/>
      <c r="E32" s="3"/>
      <c r="F32" s="8">
        <f t="shared" si="1"/>
        <v>0</v>
      </c>
      <c r="G32" s="2"/>
    </row>
    <row r="33" spans="1:7" ht="16.5" customHeight="1">
      <c r="A33" s="60"/>
      <c r="B33" s="10" t="s">
        <v>72</v>
      </c>
      <c r="C33" s="7" t="s">
        <v>71</v>
      </c>
      <c r="D33" s="8">
        <v>0</v>
      </c>
      <c r="E33" s="3">
        <v>1</v>
      </c>
      <c r="F33" s="8">
        <f t="shared" si="1"/>
        <v>0</v>
      </c>
      <c r="G33" s="2"/>
    </row>
    <row r="34" spans="1:7">
      <c r="A34" s="61"/>
      <c r="B34" s="10" t="s">
        <v>77</v>
      </c>
      <c r="C34" s="72" t="s">
        <v>76</v>
      </c>
      <c r="D34" s="8">
        <v>0</v>
      </c>
      <c r="E34" s="3">
        <v>0</v>
      </c>
      <c r="F34" s="8">
        <f t="shared" si="1"/>
        <v>0</v>
      </c>
      <c r="G34" s="2"/>
    </row>
    <row r="35" spans="1:7" ht="13.5" customHeight="1">
      <c r="A35" s="63" t="s">
        <v>34</v>
      </c>
      <c r="B35" s="40" t="str">
        <f>IF(D39="현금(이체X)",Sheet2!C1,IF(D39="카드",Sheet2!C1,IF(D39="이체 및 현금영수증",Sheet2!C1,IF(D39="카드+현금",Sheet2!C2,IF(D39="이체 및 세금계산서",Sheet2!C1)))))</f>
        <v>선택사항</v>
      </c>
      <c r="C35" s="31">
        <f>SUM(F22:F34)</f>
        <v>950000</v>
      </c>
      <c r="D35" s="31"/>
      <c r="E35" s="33"/>
      <c r="F35" s="54" t="s">
        <v>17</v>
      </c>
      <c r="G35" s="2"/>
    </row>
    <row r="36" spans="1:7" ht="14.25" customHeight="1">
      <c r="A36" s="64"/>
      <c r="B36" s="41"/>
      <c r="C36" s="34"/>
      <c r="D36" s="34"/>
      <c r="E36" s="35"/>
      <c r="F36" s="55"/>
      <c r="G36" s="2"/>
    </row>
    <row r="37" spans="1:7" ht="16.5" customHeight="1">
      <c r="A37" s="17" t="s">
        <v>37</v>
      </c>
      <c r="B37" s="24"/>
      <c r="C37" s="15" t="s">
        <v>4</v>
      </c>
      <c r="D37" s="30">
        <f>SUM(C19,C35)</f>
        <v>11065000</v>
      </c>
      <c r="E37" s="30"/>
      <c r="F37" s="16" t="s">
        <v>17</v>
      </c>
      <c r="G37" s="2"/>
    </row>
    <row r="38" spans="1:7" ht="16.5" customHeight="1">
      <c r="A38" s="17" t="s">
        <v>38</v>
      </c>
      <c r="B38" s="23" t="str">
        <f>IF(D39="현금(이체X)",Sheet2!C1,IF(D39="카드",Sheet2!C1,IF(D39="이체 및 현금영수증",Sheet2!C1,IF(D39="카드+현금",ROUND(Sheet2!B4,-4),IF(D39="이체 및 세금계산서",Sheet2!C1)))))</f>
        <v>선택사항</v>
      </c>
      <c r="C38" s="15" t="s">
        <v>18</v>
      </c>
      <c r="D38" s="28">
        <f>D37*1.1-D37</f>
        <v>1106500.0000000019</v>
      </c>
      <c r="E38" s="29"/>
      <c r="F38" s="18"/>
      <c r="G38" s="2"/>
    </row>
    <row r="39" spans="1:7" ht="17.25" customHeight="1">
      <c r="A39" s="17" t="s">
        <v>32</v>
      </c>
      <c r="B39" s="22"/>
      <c r="C39" s="15" t="s">
        <v>30</v>
      </c>
      <c r="D39" s="36" t="s">
        <v>60</v>
      </c>
      <c r="E39" s="37"/>
      <c r="F39" s="19"/>
      <c r="G39" s="2"/>
    </row>
    <row r="40" spans="1:7" ht="17.25" customHeight="1">
      <c r="A40" s="62" t="s">
        <v>33</v>
      </c>
      <c r="B40" s="65">
        <f>SUM(B37:B38)-B39</f>
        <v>0</v>
      </c>
      <c r="C40" s="15" t="s">
        <v>32</v>
      </c>
      <c r="D40" s="30"/>
      <c r="E40" s="30"/>
      <c r="F40" s="30"/>
      <c r="G40" s="2"/>
    </row>
    <row r="41" spans="1:7" ht="16.5" customHeight="1">
      <c r="A41" s="62"/>
      <c r="B41" s="66"/>
      <c r="C41" s="25" t="s">
        <v>19</v>
      </c>
      <c r="D41" s="31">
        <f>IF(D39="현금(이체X)",D37,IF(D39="카드",D37+D37*10%,IF(D39="이체 및 현금영수증",D37+D37*10%,IF(D39="이체 및 세금계산서",D37+D37*10%,IF(D39="이체 및 세금계산서",D37+D37*10%,)))))-D40</f>
        <v>12171500</v>
      </c>
      <c r="E41" s="31"/>
      <c r="F41" s="26" t="str">
        <f>IF(D39="현금(이체X)",Sheet2!B2,IF(D39="카드",Sheet2!B1,IF(D39="이체 및 현금영수증",Sheet2!B1,IF(D39="카드+현금",Sheet2!B3,IF(D39="이체 및 세금계산서",Sheet2!B1)))))</f>
        <v>VAT포함</v>
      </c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  <row r="46" spans="1:7">
      <c r="B46" s="2"/>
      <c r="C46" s="2"/>
      <c r="D46" s="2"/>
      <c r="E46" s="2"/>
      <c r="F46" s="2"/>
      <c r="G46" s="2"/>
    </row>
  </sheetData>
  <sheetProtection formatCells="0" selectLockedCells="1" selectUnlockedCells="1"/>
  <mergeCells count="20">
    <mergeCell ref="A40:A41"/>
    <mergeCell ref="A35:A36"/>
    <mergeCell ref="B40:B41"/>
    <mergeCell ref="A4:B4"/>
    <mergeCell ref="B18:B20"/>
    <mergeCell ref="B1:B2"/>
    <mergeCell ref="B35:B36"/>
    <mergeCell ref="A6:A22"/>
    <mergeCell ref="C1:F4"/>
    <mergeCell ref="F35:F36"/>
    <mergeCell ref="F18:F20"/>
    <mergeCell ref="A23:A34"/>
    <mergeCell ref="D38:E38"/>
    <mergeCell ref="D37:E37"/>
    <mergeCell ref="D41:E41"/>
    <mergeCell ref="C18:D18"/>
    <mergeCell ref="C19:E20"/>
    <mergeCell ref="C35:E36"/>
    <mergeCell ref="D40:F40"/>
    <mergeCell ref="D39:E39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D39:E39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31</v>
      </c>
      <c r="B1" t="s">
        <v>22</v>
      </c>
      <c r="C1" t="s">
        <v>39</v>
      </c>
      <c r="D1" s="21" t="s">
        <v>41</v>
      </c>
    </row>
    <row r="2" spans="1:4">
      <c r="A2" t="s">
        <v>27</v>
      </c>
      <c r="B2" t="s">
        <v>17</v>
      </c>
      <c r="C2" t="s">
        <v>35</v>
      </c>
      <c r="D2" t="s">
        <v>40</v>
      </c>
    </row>
    <row r="3" spans="1:4">
      <c r="A3" t="s">
        <v>28</v>
      </c>
      <c r="B3" t="s">
        <v>36</v>
      </c>
    </row>
    <row r="4" spans="1:4">
      <c r="A4" t="s">
        <v>29</v>
      </c>
      <c r="B4" s="20">
        <f>Sheet1!D37-(Sheet1!B37/1.1)</f>
        <v>11065000</v>
      </c>
    </row>
    <row r="5" spans="1:4">
      <c r="A5" t="s">
        <v>35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2020-01-15T04:30:38Z</dcterms:modified>
</cp:coreProperties>
</file>