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ABF6947-CF40-4E3C-A4A9-4341A4EEE409}" xr6:coauthVersionLast="45" xr6:coauthVersionMax="45" xr10:uidLastSave="{00000000-0000-0000-0000-000000000000}"/>
  <bookViews>
    <workbookView xWindow="7515" yWindow="325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</calcChain>
</file>

<file path=xl/sharedStrings.xml><?xml version="1.0" encoding="utf-8"?>
<sst xmlns="http://schemas.openxmlformats.org/spreadsheetml/2006/main" count="85" uniqueCount="80">
  <si>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</si>
  <si>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</si>
  <si>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</si>
  <si>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</si>
  <si>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</si>
  <si>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</si>
  <si>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</si>
  <si>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</si>
  <si>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</si>
  <si>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</si>
  <si>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</si>
  <si>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</si>
  <si>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</si>
  <si>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</si>
  <si>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</si>
  <si>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</si>
  <si>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</si>
  <si>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</si>
  <si>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</si>
  <si>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</si>
  <si>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</si>
  <si>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</si>
  <si>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</si>
  <si>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</si>
  <si>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</si>
  <si>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</si>
  <si>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</si>
  <si>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</si>
  <si>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</si>
  <si>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</si>
  <si>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</si>
  <si>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</si>
  <si>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</si>
  <si>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</si>
  <si>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</si>
  <si>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</si>
  <si>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</si>
  <si>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</si>
  <si>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</si>
  <si>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</si>
  <si>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</si>
  <si>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</si>
  <si>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</si>
  <si>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</si>
  <si>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</si>
  <si>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</si>
  <si>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</si>
  <si>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</si>
  <si>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</si>
  <si>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</si>
  <si>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</si>
  <si>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</si>
  <si>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</si>
  <si>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</si>
  <si>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</si>
  <si>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</si>
  <si>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</si>
  <si>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</si>
  <si>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</si>
  <si>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</si>
  <si>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</si>
  <si>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</si>
  <si>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</si>
  <si>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</si>
  <si>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</si>
  <si>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</si>
  <si>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AMD 라이젠 3600</t>
    <phoneticPr fontId="1" type="noConversion"/>
  </si>
  <si>
    <t xml:space="preserve">MSI B450M MORTAR 박격포MAX </t>
    <phoneticPr fontId="1" type="noConversion"/>
  </si>
  <si>
    <t xml:space="preserve">삼성 8G DDR4 21300    </t>
    <phoneticPr fontId="1" type="noConversion"/>
  </si>
  <si>
    <t>EM GTX1660 SUPER 스톰X듀얼 6GB</t>
    <phoneticPr fontId="1" type="noConversion"/>
  </si>
  <si>
    <t xml:space="preserve">쿨마 엘리트 600W     </t>
    <phoneticPr fontId="1" type="noConversion"/>
  </si>
  <si>
    <t xml:space="preserve">벤큐 XL2430 게이밍모니터   </t>
    <phoneticPr fontId="1" type="noConversion"/>
  </si>
  <si>
    <t>모니터</t>
    <phoneticPr fontId="1" type="noConversion"/>
  </si>
  <si>
    <t>마이크론 BX500 480G</t>
    <phoneticPr fontId="1" type="noConversion"/>
  </si>
  <si>
    <t>CORE S.M 321X 듀일리티</t>
    <phoneticPr fontId="1" type="noConversion"/>
  </si>
  <si>
    <t>브라보텍 JONSBO CR-601RGB</t>
    <phoneticPr fontId="1" type="noConversion"/>
  </si>
  <si>
    <t>케이스, 파워, CPU쿨러 부분은 매입가가 없습니다.</t>
    <phoneticPr fontId="1" type="noConversion"/>
  </si>
  <si>
    <t>구입하신지 얼마 되시지 않아서 
매입가 높게 쳐드리는거에요 ^^</t>
    <phoneticPr fontId="1" type="noConversion"/>
  </si>
  <si>
    <t>매입가@</t>
    <phoneticPr fontId="1" type="noConversion"/>
  </si>
  <si>
    <t>손상범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</si>
</sst>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11" fillId="0" borderId="1" xfId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47588;&#51077;&#44032;@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B3" sqref="B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 t="s">
        <v>79</v>
      </c>
      <c r="C1" s="33" t="s">
        <v>48</v>
      </c>
      <c r="D1" s="34"/>
      <c r="E1" s="87"/>
      <c r="F1" s="88"/>
      <c r="G1" s="88"/>
      <c r="H1" s="89"/>
    </row>
    <row r="2" spans="1:9" ht="22.5" customHeight="1">
      <c r="A2" s="18" t="s">
        <v>49</v>
      </c>
      <c r="B2" s="26"/>
      <c r="C2" s="35"/>
      <c r="D2" s="36"/>
      <c r="E2" s="90"/>
      <c r="F2" s="91"/>
      <c r="G2" s="91"/>
      <c r="H2" s="92"/>
    </row>
    <row r="3" spans="1:9" ht="22.5" customHeight="1">
      <c r="A3" s="18" t="s">
        <v>50</v>
      </c>
      <c r="B3" s="20">
        <f ca="1">TODAY()</f>
        <v>43974</v>
      </c>
      <c r="C3" s="19" t="s">
        <v>51</v>
      </c>
      <c r="D3" s="25"/>
      <c r="E3" s="90"/>
      <c r="F3" s="91"/>
      <c r="G3" s="91"/>
      <c r="H3" s="92"/>
    </row>
    <row r="4" spans="1:9" ht="22.5" customHeight="1">
      <c r="A4" s="17" t="s">
        <v>47</v>
      </c>
      <c r="B4" s="39"/>
      <c r="C4" s="39"/>
      <c r="D4" s="40"/>
      <c r="E4" s="93"/>
      <c r="F4" s="94"/>
      <c r="G4" s="94"/>
      <c r="H4" s="95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28</v>
      </c>
      <c r="B6" s="100"/>
      <c r="C6" s="57" t="s">
        <v>66</v>
      </c>
      <c r="D6" s="58"/>
      <c r="E6" s="3" t="s">
        <v>6</v>
      </c>
      <c r="F6" s="6">
        <v>120000</v>
      </c>
      <c r="G6" s="3">
        <v>1</v>
      </c>
      <c r="H6" s="6">
        <f>F6*G6</f>
        <v>120000</v>
      </c>
      <c r="I6" s="2"/>
    </row>
    <row r="7" spans="1:9" ht="24" customHeight="1">
      <c r="A7" s="101"/>
      <c r="B7" s="102"/>
      <c r="C7" s="57" t="s">
        <v>75</v>
      </c>
      <c r="D7" s="58"/>
      <c r="E7" s="30" t="s">
        <v>15</v>
      </c>
      <c r="F7" s="6"/>
      <c r="G7" s="3">
        <v>1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57" t="s">
        <v>67</v>
      </c>
      <c r="D8" s="58"/>
      <c r="E8" s="3" t="s">
        <v>7</v>
      </c>
      <c r="F8" s="6">
        <v>20000</v>
      </c>
      <c r="G8" s="3">
        <v>1</v>
      </c>
      <c r="H8" s="6">
        <f t="shared" si="0"/>
        <v>20000</v>
      </c>
      <c r="I8" s="2"/>
    </row>
    <row r="9" spans="1:9" ht="37.5" customHeight="1">
      <c r="A9" s="101"/>
      <c r="B9" s="102"/>
      <c r="C9" s="57" t="s">
        <v>68</v>
      </c>
      <c r="D9" s="58"/>
      <c r="E9" s="3" t="s">
        <v>8</v>
      </c>
      <c r="F9" s="6">
        <v>17000</v>
      </c>
      <c r="G9" s="3">
        <v>2</v>
      </c>
      <c r="H9" s="6">
        <f t="shared" si="0"/>
        <v>34000</v>
      </c>
      <c r="I9" s="2"/>
    </row>
    <row r="10" spans="1:9" ht="24" customHeight="1">
      <c r="A10" s="101"/>
      <c r="B10" s="102"/>
      <c r="C10" s="57" t="s">
        <v>69</v>
      </c>
      <c r="D10" s="58"/>
      <c r="E10" s="3" t="s">
        <v>9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34.5" customHeight="1">
      <c r="A11" s="101"/>
      <c r="B11" s="102"/>
      <c r="C11" s="57" t="s">
        <v>73</v>
      </c>
      <c r="D11" s="58"/>
      <c r="E11" s="3" t="s">
        <v>10</v>
      </c>
      <c r="F11" s="6">
        <v>25000</v>
      </c>
      <c r="G11" s="3">
        <v>1</v>
      </c>
      <c r="H11" s="6">
        <f t="shared" si="0"/>
        <v>25000</v>
      </c>
      <c r="I11" s="2"/>
    </row>
    <row r="12" spans="1:9" ht="24" customHeight="1">
      <c r="A12" s="101"/>
      <c r="B12" s="102"/>
      <c r="C12" s="109" t="s">
        <v>76</v>
      </c>
      <c r="D12" s="11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111"/>
      <c r="D13" s="11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48" t="s">
        <v>74</v>
      </c>
      <c r="D14" s="49"/>
      <c r="E14" s="3" t="s">
        <v>13</v>
      </c>
      <c r="F14" s="6"/>
      <c r="G14" s="3">
        <v>1</v>
      </c>
      <c r="H14" s="6">
        <f t="shared" si="0"/>
        <v>0</v>
      </c>
      <c r="I14" s="2"/>
    </row>
    <row r="15" spans="1:9" ht="24" customHeight="1">
      <c r="A15" s="101"/>
      <c r="B15" s="102"/>
      <c r="C15" s="48" t="s">
        <v>70</v>
      </c>
      <c r="D15" s="49"/>
      <c r="E15" s="3" t="s">
        <v>14</v>
      </c>
      <c r="F15" s="6"/>
      <c r="G15" s="3">
        <v>1</v>
      </c>
      <c r="H15" s="6">
        <f t="shared" si="0"/>
        <v>0</v>
      </c>
      <c r="I15" s="2"/>
    </row>
    <row r="16" spans="1:9" ht="24" customHeight="1">
      <c r="A16" s="101"/>
      <c r="B16" s="102"/>
      <c r="C16" s="55" t="s">
        <v>65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3"/>
      <c r="D17" s="22" t="s">
        <v>52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01"/>
      <c r="B18" s="102"/>
      <c r="C18" s="119"/>
      <c r="D18" s="120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1"/>
      <c r="B20" s="102"/>
      <c r="C20" s="41" t="s">
        <v>18</v>
      </c>
      <c r="D20" s="41"/>
      <c r="E20" s="59">
        <f>SUM(H6:H19)</f>
        <v>319000</v>
      </c>
      <c r="F20" s="59"/>
      <c r="G20" s="24">
        <v>2</v>
      </c>
      <c r="H20" s="98" t="s">
        <v>20</v>
      </c>
      <c r="I20" s="2"/>
    </row>
    <row r="21" spans="1:9" ht="12.75" customHeight="1">
      <c r="A21" s="101"/>
      <c r="B21" s="102"/>
      <c r="C21" s="41"/>
      <c r="D21" s="41"/>
      <c r="E21" s="59">
        <f>E20*G20</f>
        <v>638000</v>
      </c>
      <c r="F21" s="59"/>
      <c r="G21" s="59"/>
      <c r="H21" s="98"/>
      <c r="I21" s="2"/>
    </row>
    <row r="22" spans="1:9" ht="12.75" customHeight="1">
      <c r="A22" s="101"/>
      <c r="B22" s="102"/>
      <c r="C22" s="41"/>
      <c r="D22" s="41"/>
      <c r="E22" s="59"/>
      <c r="F22" s="59"/>
      <c r="G22" s="59"/>
      <c r="H22" s="98"/>
      <c r="I22" s="2"/>
    </row>
    <row r="23" spans="1:9" ht="17.25" customHeight="1">
      <c r="A23" s="101"/>
      <c r="B23" s="102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3"/>
      <c r="B24" s="104"/>
      <c r="C24" s="48" t="s">
        <v>71</v>
      </c>
      <c r="D24" s="49"/>
      <c r="E24" s="5" t="s">
        <v>72</v>
      </c>
      <c r="F24" s="6">
        <v>150000</v>
      </c>
      <c r="G24" s="3">
        <v>1</v>
      </c>
      <c r="H24" s="6">
        <f>F24*G24</f>
        <v>150000</v>
      </c>
      <c r="I24" s="2"/>
    </row>
    <row r="25" spans="1:9" ht="16.5" customHeight="1">
      <c r="A25" s="67" t="b">
        <f>IF(F37="현금(이체X)",Sheet2!D2,IF(F37="카드",Sheet2!D2,IF(F37="이체 및 현금영수증",Sheet2!E1,IF(F37="카드+현금",Sheet2!D2,IF(F37="이체 및 세금계산서",Sheet2!D1)))))</f>
        <v>0</v>
      </c>
      <c r="B25" s="68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69"/>
      <c r="B26" s="70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69"/>
      <c r="B27" s="70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69"/>
      <c r="B28" s="70"/>
      <c r="C28" s="109" t="s">
        <v>77</v>
      </c>
      <c r="D28" s="114"/>
      <c r="E28" s="5"/>
      <c r="F28" s="6"/>
      <c r="G28" s="3"/>
      <c r="H28" s="6">
        <f t="shared" si="1"/>
        <v>0</v>
      </c>
      <c r="I28" s="2"/>
    </row>
    <row r="29" spans="1:9">
      <c r="A29" s="69"/>
      <c r="B29" s="70"/>
      <c r="C29" s="115"/>
      <c r="D29" s="116"/>
      <c r="E29" s="5"/>
      <c r="F29" s="6"/>
      <c r="G29" s="3"/>
      <c r="H29" s="6">
        <f t="shared" si="1"/>
        <v>0</v>
      </c>
      <c r="I29" s="2"/>
    </row>
    <row r="30" spans="1:9">
      <c r="A30" s="69"/>
      <c r="B30" s="70"/>
      <c r="C30" s="115"/>
      <c r="D30" s="11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9"/>
      <c r="B31" s="70"/>
      <c r="C31" s="115"/>
      <c r="D31" s="116"/>
      <c r="E31" s="5"/>
      <c r="F31" s="6"/>
      <c r="G31" s="3"/>
      <c r="H31" s="6">
        <f t="shared" si="1"/>
        <v>0</v>
      </c>
      <c r="I31" s="2"/>
    </row>
    <row r="32" spans="1:9">
      <c r="A32" s="71"/>
      <c r="B32" s="72"/>
      <c r="C32" s="117"/>
      <c r="D32" s="118"/>
      <c r="E32" s="113" t="s">
        <v>78</v>
      </c>
      <c r="F32" s="6">
        <v>212000</v>
      </c>
      <c r="G32" s="3">
        <v>1</v>
      </c>
      <c r="H32" s="6">
        <f t="shared" si="1"/>
        <v>212000</v>
      </c>
      <c r="I32" s="2"/>
    </row>
    <row r="33" spans="1:9" ht="13.5" customHeight="1">
      <c r="A33" s="73" t="s">
        <v>36</v>
      </c>
      <c r="B33" s="74"/>
      <c r="C33" s="42" t="b">
        <f>IF(F37="현금(이체X)",Sheet2!C1,IF(F37="카드",Sheet2!C1,IF(F37="이체 및 현금영수증",Sheet2!C1,IF(F37="카드+현금",Sheet2!C2,IF(F37="이체 및 세금계산서",Sheet2!C1)))))</f>
        <v>0</v>
      </c>
      <c r="D33" s="43"/>
      <c r="E33" s="59">
        <f>SUM(H24:H32)</f>
        <v>362000</v>
      </c>
      <c r="F33" s="59"/>
      <c r="G33" s="60"/>
      <c r="H33" s="96"/>
      <c r="I33" s="2"/>
    </row>
    <row r="34" spans="1:9" ht="14.25" customHeight="1">
      <c r="A34" s="75"/>
      <c r="B34" s="76"/>
      <c r="C34" s="44"/>
      <c r="D34" s="45"/>
      <c r="E34" s="61"/>
      <c r="F34" s="61"/>
      <c r="G34" s="62"/>
      <c r="H34" s="97"/>
      <c r="I34" s="2"/>
    </row>
    <row r="35" spans="1:9" ht="16.5" customHeight="1">
      <c r="A35" s="65" t="s">
        <v>39</v>
      </c>
      <c r="B35" s="66"/>
      <c r="C35" s="79"/>
      <c r="D35" s="80"/>
      <c r="E35" s="8" t="s">
        <v>4</v>
      </c>
      <c r="F35" s="107">
        <f>SUM(E21,E33)</f>
        <v>1000000</v>
      </c>
      <c r="G35" s="107"/>
      <c r="H35" s="9"/>
      <c r="I35" s="2"/>
    </row>
    <row r="36" spans="1:9" ht="16.5" customHeight="1">
      <c r="A36" s="65" t="s">
        <v>38</v>
      </c>
      <c r="B36" s="66"/>
      <c r="C36" s="77" t="b">
        <f>IF(F37="현금(이체X)",Sheet2!C1,IF(F37="카드",Sheet2!C1,IF(F37="이체 및 현금영수증",Sheet2!C1,IF(F37="카드+현금",ROUND(Sheet2!B5,-4),IF(F37="이체 및 세금계산서",Sheet2!C1)))))</f>
        <v>0</v>
      </c>
      <c r="D36" s="78"/>
      <c r="E36" s="8" t="s">
        <v>21</v>
      </c>
      <c r="F36" s="105"/>
      <c r="G36" s="106"/>
      <c r="H36" s="10"/>
      <c r="I36" s="2"/>
    </row>
    <row r="37" spans="1:9" ht="17.25" customHeight="1">
      <c r="A37" s="65" t="s">
        <v>34</v>
      </c>
      <c r="B37" s="66"/>
      <c r="C37" s="81"/>
      <c r="D37" s="82"/>
      <c r="E37" s="8" t="s">
        <v>33</v>
      </c>
      <c r="F37" s="63"/>
      <c r="G37" s="64"/>
      <c r="H37" s="11"/>
      <c r="I37" s="2"/>
    </row>
    <row r="38" spans="1:9" ht="19.5" customHeight="1">
      <c r="A38" s="73" t="s">
        <v>35</v>
      </c>
      <c r="B38" s="74"/>
      <c r="C38" s="83">
        <f>SUM(C35:C36)-C37</f>
        <v>0</v>
      </c>
      <c r="D38" s="84"/>
      <c r="E38" s="29" t="s">
        <v>64</v>
      </c>
      <c r="F38" s="63"/>
      <c r="G38" s="64"/>
      <c r="H38" s="108"/>
      <c r="I38" s="2"/>
    </row>
    <row r="39" spans="1:9" ht="20.25" customHeight="1">
      <c r="A39" s="75"/>
      <c r="B39" s="76"/>
      <c r="C39" s="85"/>
      <c r="D39" s="86"/>
      <c r="E39" s="14" t="s">
        <v>22</v>
      </c>
      <c r="F39" s="59"/>
      <c r="G39" s="59"/>
      <c r="H39" s="15"/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46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28:D32"/>
    <mergeCell ref="C15:D15"/>
    <mergeCell ref="C16:D16"/>
    <mergeCell ref="C18:D18"/>
    <mergeCell ref="C10:D10"/>
    <mergeCell ref="C11:D11"/>
    <mergeCell ref="C14:D14"/>
    <mergeCell ref="C12:D13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19:D19"/>
  </mergeCells>
  <phoneticPr fontId="1" type="noConversion"/>
  <conditionalFormatting sqref="K17:K18">
    <cfRule type="duplicateValues" dxfId="1" priority="1"/>
  </conditionalFormatting>
  <hyperlinks>
    <hyperlink ref="E32" r:id="rId1" xr:uid="{A1972774-6284-4110-A17F-A6F2DDB0267B}"/>
  </hyperlinks>
  <pageMargins left="0.23622047244094491" right="0.23622047244094491" top="0.98425196850393704" bottom="0" header="0" footer="0"/>
  <pageSetup paperSize="9" scale="85" orientation="portrait" horizontalDpi="4294967293" r:id="rId2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61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1000000</v>
      </c>
    </row>
    <row r="5" spans="1:6">
      <c r="A5" t="s">
        <v>46</v>
      </c>
      <c r="B5">
        <f>B4*1.13</f>
        <v>1130000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2020-05-23T02:57:00Z</dcterms:modified>
</cp:coreProperties>
</file>