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7FE4028B-288C-4DA3-B6D1-58B5E55D1C72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<sst xmlns="http://schemas.openxmlformats.org/spreadsheetml/2006/main" count="89" uniqueCount="80">
  <si>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</si>
  <si>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</si>
  <si>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</si>
  <si>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</si>
  <si>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</si>
  <si>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</si>
  <si>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</si>
  <si>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</si>
  <si>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</si>
  <si>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</si>
  <si>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</si>
  <si>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</si>
  <si>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</si>
  <si>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</si>
  <si>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</si>
  <si>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</si>
  <si>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</si>
  <si>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</si>
  <si>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</si>
  <si>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</si>
  <si>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</si>
  <si>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</si>
  <si>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</si>
  <si>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</si>
  <si>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</si>
  <si>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</si>
  <si>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</si>
  <si>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</si>
  <si>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</si>
  <si>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</si>
  <si>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</si>
  <si>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</si>
  <si>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</si>
  <si>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</si>
  <si>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</si>
  <si>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</si>
  <si>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</si>
  <si>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</si>
  <si>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</si>
  <si>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</si>
  <si>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</si>
  <si>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</si>
  <si>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</si>
  <si>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</si>
  <si>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</si>
  <si>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</si>
  <si>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</si>
  <si>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</si>
  <si>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</si>
  <si>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</si>
  <si>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</si>
  <si>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</si>
  <si>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</si>
  <si>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</si>
  <si>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</si>
  <si>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</si>
  <si>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</si>
  <si>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</si>
  <si>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</si>
  <si>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</si>
  <si>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</si>
  <si>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</si>
  <si>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</si>
  <si>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</si>
  <si>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</si>
  <si>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</si>
  <si>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</si>
  <si>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</si>
  <si>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계약금</t>
    <phoneticPr fontId="1" type="noConversion"/>
  </si>
  <si>
    <t>잔금</t>
    <phoneticPr fontId="1" type="noConversion"/>
  </si>
  <si>
    <t>조립 및 셋팅비</t>
  </si>
  <si>
    <t>윈도우 선택안함 (미설치)</t>
  </si>
  <si>
    <t>AMD 라이젠 5 3500X (마티스) (멀티팩)</t>
    <phoneticPr fontId="1" type="noConversion"/>
  </si>
  <si>
    <t>삼성전자 DDR4 8G PC4-21300 (정품)</t>
    <phoneticPr fontId="1" type="noConversion"/>
  </si>
  <si>
    <t>HIS RX570 IceQ X2 터보 8G</t>
    <phoneticPr fontId="1" type="noConversion"/>
  </si>
  <si>
    <t>마이크론 Crucial BX500 (240GB)</t>
    <phoneticPr fontId="1" type="noConversion"/>
  </si>
  <si>
    <t>ABKO NCORE 식스팬 풀 아크릴 LUNAR (블랙)</t>
    <phoneticPr fontId="1" type="noConversion"/>
  </si>
  <si>
    <t>마이크로닉스 정격 600W A/S 5년</t>
    <phoneticPr fontId="1" type="noConversion"/>
  </si>
  <si>
    <t>GIGABYTE B450M DS3H</t>
    <phoneticPr fontId="1" type="noConversion"/>
  </si>
  <si>
    <t>서창우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</si>
</sst>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E12" sqref="E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19" t="s">
        <v>79</v>
      </c>
      <c r="C1" s="28" t="s">
        <v>55</v>
      </c>
      <c r="D1" s="29"/>
      <c r="E1" s="86"/>
      <c r="F1" s="87"/>
      <c r="G1" s="87"/>
      <c r="H1" s="88"/>
    </row>
    <row r="2" spans="1:9" ht="22.5" customHeight="1">
      <c r="A2" s="18" t="s">
        <v>56</v>
      </c>
      <c r="B2" s="27"/>
      <c r="C2" s="30"/>
      <c r="D2" s="31"/>
      <c r="E2" s="89"/>
      <c r="F2" s="90"/>
      <c r="G2" s="90"/>
      <c r="H2" s="91"/>
    </row>
    <row r="3" spans="1:9" ht="22.5" customHeight="1">
      <c r="A3" s="18" t="s">
        <v>57</v>
      </c>
      <c r="B3" s="21">
        <f ca="1">TODAY()</f>
        <v>43891</v>
      </c>
      <c r="C3" s="20" t="s">
        <v>58</v>
      </c>
      <c r="D3" s="26">
        <v>43891</v>
      </c>
      <c r="E3" s="89"/>
      <c r="F3" s="90"/>
      <c r="G3" s="90"/>
      <c r="H3" s="91"/>
    </row>
    <row r="4" spans="1:9" ht="22.5" customHeight="1">
      <c r="A4" s="17" t="s">
        <v>54</v>
      </c>
      <c r="B4" s="34"/>
      <c r="C4" s="34"/>
      <c r="D4" s="35"/>
      <c r="E4" s="92"/>
      <c r="F4" s="93"/>
      <c r="G4" s="93"/>
      <c r="H4" s="94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32</v>
      </c>
      <c r="B6" s="99"/>
      <c r="C6" s="71" t="s">
        <v>72</v>
      </c>
      <c r="D6" s="72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100"/>
      <c r="B7" s="101"/>
      <c r="C7" s="71" t="s">
        <v>78</v>
      </c>
      <c r="D7" s="72"/>
      <c r="E7" s="3" t="s">
        <v>7</v>
      </c>
      <c r="F7" s="6">
        <v>95000</v>
      </c>
      <c r="G7" s="3">
        <v>1</v>
      </c>
      <c r="H7" s="6">
        <f t="shared" ref="H7:H20" si="0">F7*G7</f>
        <v>95000</v>
      </c>
      <c r="I7" s="2"/>
    </row>
    <row r="8" spans="1:9">
      <c r="A8" s="100"/>
      <c r="B8" s="101"/>
      <c r="C8" s="71" t="s">
        <v>73</v>
      </c>
      <c r="D8" s="72"/>
      <c r="E8" s="3" t="s">
        <v>8</v>
      </c>
      <c r="F8" s="6">
        <v>45000</v>
      </c>
      <c r="G8" s="3">
        <v>2</v>
      </c>
      <c r="H8" s="6">
        <f t="shared" si="0"/>
        <v>90000</v>
      </c>
      <c r="I8" s="2"/>
    </row>
    <row r="9" spans="1:9">
      <c r="A9" s="100"/>
      <c r="B9" s="101"/>
      <c r="C9" s="71" t="s">
        <v>74</v>
      </c>
      <c r="D9" s="72"/>
      <c r="E9" s="3" t="s">
        <v>9</v>
      </c>
      <c r="F9" s="6">
        <v>200000</v>
      </c>
      <c r="G9" s="3">
        <v>1</v>
      </c>
      <c r="H9" s="6">
        <f t="shared" si="0"/>
        <v>200000</v>
      </c>
      <c r="I9" s="2"/>
    </row>
    <row r="10" spans="1:9" ht="24" customHeight="1">
      <c r="A10" s="100"/>
      <c r="B10" s="101"/>
      <c r="C10" s="71" t="s">
        <v>75</v>
      </c>
      <c r="D10" s="72"/>
      <c r="E10" s="3" t="s">
        <v>10</v>
      </c>
      <c r="F10" s="6">
        <v>45000</v>
      </c>
      <c r="G10" s="3">
        <v>1</v>
      </c>
      <c r="H10" s="6">
        <f t="shared" si="0"/>
        <v>45000</v>
      </c>
      <c r="I10" s="2"/>
    </row>
    <row r="11" spans="1:9">
      <c r="A11" s="100"/>
      <c r="B11" s="101"/>
      <c r="C11" s="71"/>
      <c r="D11" s="72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71"/>
      <c r="D12" s="72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100"/>
      <c r="B13" s="101"/>
      <c r="C13" s="43" t="s">
        <v>76</v>
      </c>
      <c r="D13" s="44"/>
      <c r="E13" s="3" t="s">
        <v>13</v>
      </c>
      <c r="F13" s="6">
        <v>35000</v>
      </c>
      <c r="G13" s="3">
        <v>1</v>
      </c>
      <c r="H13" s="6">
        <f t="shared" si="0"/>
        <v>35000</v>
      </c>
      <c r="I13" s="2"/>
    </row>
    <row r="14" spans="1:9">
      <c r="A14" s="100"/>
      <c r="B14" s="101"/>
      <c r="C14" s="43" t="s">
        <v>77</v>
      </c>
      <c r="D14" s="44"/>
      <c r="E14" s="3" t="s">
        <v>14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100"/>
      <c r="B15" s="101"/>
      <c r="C15" s="43"/>
      <c r="D15" s="44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100"/>
      <c r="B16" s="101"/>
      <c r="C16" s="43" t="s">
        <v>30</v>
      </c>
      <c r="D16" s="44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100"/>
      <c r="B17" s="101"/>
      <c r="C17" s="67" t="s">
        <v>52</v>
      </c>
      <c r="D17" s="68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100"/>
      <c r="B18" s="101"/>
      <c r="C18" s="24"/>
      <c r="D18" s="23" t="s">
        <v>70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100"/>
      <c r="B19" s="101"/>
      <c r="C19" s="69" t="s">
        <v>71</v>
      </c>
      <c r="D19" s="70"/>
      <c r="E19" s="4" t="s">
        <v>33</v>
      </c>
      <c r="F19" s="7"/>
      <c r="G19" s="4"/>
      <c r="H19" s="6">
        <f t="shared" si="0"/>
        <v>0</v>
      </c>
      <c r="I19" s="2"/>
    </row>
    <row r="20" spans="1:9">
      <c r="A20" s="100"/>
      <c r="B20" s="101"/>
      <c r="C20" s="49"/>
      <c r="D20" s="50"/>
      <c r="E20" s="4"/>
      <c r="F20" s="7"/>
      <c r="G20" s="4"/>
      <c r="H20" s="7">
        <f t="shared" si="0"/>
        <v>0</v>
      </c>
      <c r="I20" s="2"/>
    </row>
    <row r="21" spans="1:9" ht="12.75" customHeight="1">
      <c r="A21" s="100"/>
      <c r="B21" s="101"/>
      <c r="C21" s="36" t="s">
        <v>18</v>
      </c>
      <c r="D21" s="36"/>
      <c r="E21" s="73">
        <f>SUM(H6:H20)</f>
        <v>780000</v>
      </c>
      <c r="F21" s="73"/>
      <c r="G21" s="25">
        <v>1</v>
      </c>
      <c r="H21" s="97" t="s">
        <v>20</v>
      </c>
      <c r="I21" s="2"/>
    </row>
    <row r="22" spans="1:9" ht="12.75" customHeight="1">
      <c r="A22" s="100"/>
      <c r="B22" s="101"/>
      <c r="C22" s="36"/>
      <c r="D22" s="36"/>
      <c r="E22" s="73">
        <f>E21*G21</f>
        <v>780000</v>
      </c>
      <c r="F22" s="73"/>
      <c r="G22" s="73"/>
      <c r="H22" s="97"/>
      <c r="I22" s="2"/>
    </row>
    <row r="23" spans="1:9" ht="12.75" customHeight="1">
      <c r="A23" s="100"/>
      <c r="B23" s="101"/>
      <c r="C23" s="36"/>
      <c r="D23" s="36"/>
      <c r="E23" s="73"/>
      <c r="F23" s="73"/>
      <c r="G23" s="73"/>
      <c r="H23" s="97"/>
      <c r="I23" s="2"/>
    </row>
    <row r="24" spans="1:9" ht="17.25" customHeight="1">
      <c r="A24" s="100"/>
      <c r="B24" s="101"/>
      <c r="C24" s="41" t="s">
        <v>24</v>
      </c>
      <c r="D24" s="42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102"/>
      <c r="B25" s="103"/>
      <c r="C25" s="43"/>
      <c r="D25" s="44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51" t="str">
        <f>IF(F38="현금(이체X)",Sheet2!D2,IF(F38="카드",Sheet2!D2,IF(F38="이체 및 현금영수증",Sheet2!D1,IF(F38="카드+현금",Sheet2!D2,IF(F38="이체 및 세금계산서",Sheet2!D1)))))</f>
        <v>참고사항</v>
      </c>
      <c r="B26" s="52"/>
      <c r="C26" s="45"/>
      <c r="D26" s="44"/>
      <c r="E26" s="3" t="s">
        <v>53</v>
      </c>
      <c r="F26" s="6"/>
      <c r="G26" s="3"/>
      <c r="H26" s="6">
        <f t="shared" ref="H26:H33" si="1">F26*G26</f>
        <v>0</v>
      </c>
      <c r="I26" s="2"/>
    </row>
    <row r="27" spans="1:9">
      <c r="A27" s="53"/>
      <c r="B27" s="54"/>
      <c r="C27" s="45"/>
      <c r="D27" s="44"/>
      <c r="E27" s="5" t="s">
        <v>31</v>
      </c>
      <c r="F27" s="6"/>
      <c r="G27" s="3"/>
      <c r="H27" s="6">
        <f t="shared" si="1"/>
        <v>0</v>
      </c>
      <c r="I27" s="2"/>
    </row>
    <row r="28" spans="1:9">
      <c r="A28" s="53"/>
      <c r="B28" s="54"/>
      <c r="C28" s="46"/>
      <c r="D28" s="47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53"/>
      <c r="B29" s="54"/>
      <c r="C29" s="46"/>
      <c r="D29" s="47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3"/>
      <c r="B30" s="54"/>
      <c r="C30" s="46"/>
      <c r="D30" s="47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53"/>
      <c r="B31" s="54"/>
      <c r="C31" s="48"/>
      <c r="D31" s="47"/>
      <c r="E31" s="5" t="s">
        <v>68</v>
      </c>
      <c r="F31" s="6"/>
      <c r="G31" s="3"/>
      <c r="H31" s="6">
        <f t="shared" si="1"/>
        <v>0</v>
      </c>
      <c r="I31" s="2"/>
    </row>
    <row r="32" spans="1:9" ht="16.5" hidden="1" customHeight="1">
      <c r="A32" s="53"/>
      <c r="B32" s="54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5"/>
      <c r="B33" s="56"/>
      <c r="C33" s="48"/>
      <c r="D33" s="47"/>
      <c r="E33" s="5" t="s">
        <v>69</v>
      </c>
      <c r="F33" s="6"/>
      <c r="G33" s="3"/>
      <c r="H33" s="6">
        <f t="shared" si="1"/>
        <v>0</v>
      </c>
      <c r="I33" s="2"/>
    </row>
    <row r="34" spans="1:9" ht="13.5" customHeight="1">
      <c r="A34" s="57" t="s">
        <v>41</v>
      </c>
      <c r="B34" s="58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3">
        <f>SUM(H25:H33)</f>
        <v>0</v>
      </c>
      <c r="F34" s="73"/>
      <c r="G34" s="74"/>
      <c r="H34" s="95" t="s">
        <v>20</v>
      </c>
      <c r="I34" s="2"/>
    </row>
    <row r="35" spans="1:9" ht="14.25" customHeight="1">
      <c r="A35" s="59"/>
      <c r="B35" s="60"/>
      <c r="C35" s="39"/>
      <c r="D35" s="40"/>
      <c r="E35" s="75"/>
      <c r="F35" s="75"/>
      <c r="G35" s="76"/>
      <c r="H35" s="96"/>
      <c r="I35" s="2"/>
    </row>
    <row r="36" spans="1:9" ht="16.5" customHeight="1">
      <c r="A36" s="61" t="s">
        <v>43</v>
      </c>
      <c r="B36" s="62"/>
      <c r="C36" s="65"/>
      <c r="D36" s="66"/>
      <c r="E36" s="8" t="s">
        <v>4</v>
      </c>
      <c r="F36" s="77">
        <f>SUM(E22,E34)</f>
        <v>780000</v>
      </c>
      <c r="G36" s="77"/>
      <c r="H36" s="9" t="s">
        <v>20</v>
      </c>
      <c r="I36" s="2"/>
    </row>
    <row r="37" spans="1:9" ht="16.5" customHeight="1">
      <c r="A37" s="61" t="s">
        <v>44</v>
      </c>
      <c r="B37" s="62"/>
      <c r="C37" s="6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4"/>
      <c r="E37" s="8" t="s">
        <v>22</v>
      </c>
      <c r="F37" s="104">
        <f>F36*1.1-F36</f>
        <v>78000.000000000116</v>
      </c>
      <c r="G37" s="105"/>
      <c r="H37" s="10"/>
      <c r="I37" s="2"/>
    </row>
    <row r="38" spans="1:9" ht="17.25" customHeight="1">
      <c r="A38" s="61" t="s">
        <v>39</v>
      </c>
      <c r="B38" s="62"/>
      <c r="C38" s="80"/>
      <c r="D38" s="81"/>
      <c r="E38" s="8" t="s">
        <v>37</v>
      </c>
      <c r="F38" s="78" t="s">
        <v>38</v>
      </c>
      <c r="G38" s="79"/>
      <c r="H38" s="11"/>
      <c r="I38" s="2"/>
    </row>
    <row r="39" spans="1:9" ht="17.25" customHeight="1">
      <c r="A39" s="57" t="s">
        <v>40</v>
      </c>
      <c r="B39" s="58"/>
      <c r="C39" s="82">
        <f>SUM(C36:C37)-C38</f>
        <v>0</v>
      </c>
      <c r="D39" s="83"/>
      <c r="E39" s="8" t="s">
        <v>39</v>
      </c>
      <c r="F39" s="77"/>
      <c r="G39" s="77"/>
      <c r="H39" s="77"/>
      <c r="I39" s="2"/>
    </row>
    <row r="40" spans="1:9" ht="16.5" customHeight="1">
      <c r="A40" s="59"/>
      <c r="B40" s="60"/>
      <c r="C40" s="84"/>
      <c r="D40" s="85"/>
      <c r="E40" s="14" t="s">
        <v>23</v>
      </c>
      <c r="F40" s="73">
        <f>IF(F38="현금(이체X)",F36,IF(F38="카드",F36+F36*13%,IF(F38="이체 및 현금영수증",F36+F36*10%,IF(F38="이체 및 세금계산서",F36+F36*10%,IF(F38="이체 및 세금계산서",F36+F36*10%,)))))-F39</f>
        <v>780000</v>
      </c>
      <c r="G40" s="73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38</v>
      </c>
      <c r="B1" t="s">
        <v>25</v>
      </c>
      <c r="C1" t="s">
        <v>45</v>
      </c>
      <c r="D1" s="13" t="s">
        <v>47</v>
      </c>
    </row>
    <row r="2" spans="1:4">
      <c r="A2" t="s">
        <v>34</v>
      </c>
      <c r="B2" t="s">
        <v>20</v>
      </c>
      <c r="C2" t="s">
        <v>50</v>
      </c>
      <c r="D2" t="s">
        <v>46</v>
      </c>
    </row>
    <row r="3" spans="1:4">
      <c r="A3" t="s">
        <v>35</v>
      </c>
      <c r="B3" t="s">
        <v>42</v>
      </c>
      <c r="D3" s="16" t="s">
        <v>48</v>
      </c>
    </row>
    <row r="4" spans="1:4">
      <c r="A4" t="s">
        <v>36</v>
      </c>
      <c r="B4" s="12">
        <f>Sheet1!F36-(Sheet1!C36/1.3)</f>
        <v>780000</v>
      </c>
    </row>
    <row r="5" spans="1:4">
      <c r="A5" t="s">
        <v>51</v>
      </c>
    </row>
    <row r="6" spans="1:4">
      <c r="A6" t="s">
        <v>49</v>
      </c>
    </row>
    <row r="7" spans="1:4">
      <c r="A7" t="s">
        <v>19</v>
      </c>
      <c r="B7" s="12">
        <v>60000</v>
      </c>
    </row>
    <row r="8" spans="1:4">
      <c r="A8" t="s">
        <v>62</v>
      </c>
      <c r="B8" s="12">
        <v>70000</v>
      </c>
    </row>
    <row r="9" spans="1:4">
      <c r="A9" t="s">
        <v>60</v>
      </c>
      <c r="B9" s="12">
        <v>80000</v>
      </c>
    </row>
    <row r="10" spans="1:4">
      <c r="A10" t="s">
        <v>61</v>
      </c>
      <c r="B10" s="12">
        <v>100000</v>
      </c>
    </row>
    <row r="11" spans="1:4">
      <c r="A11" t="s">
        <v>64</v>
      </c>
      <c r="B11" s="12">
        <v>151200</v>
      </c>
    </row>
    <row r="12" spans="1:4">
      <c r="A12" t="s">
        <v>63</v>
      </c>
      <c r="B12" s="12">
        <v>188000</v>
      </c>
    </row>
    <row r="13" spans="1:4">
      <c r="A13" t="s">
        <v>65</v>
      </c>
      <c r="B13" s="12">
        <v>194290</v>
      </c>
    </row>
    <row r="14" spans="1:4">
      <c r="A14" t="s">
        <v>66</v>
      </c>
      <c r="B14" s="12">
        <v>359000</v>
      </c>
    </row>
    <row r="15" spans="1:4">
      <c r="A15" t="s">
        <v>67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2020-03-01T06:46:30Z</cp:lastPrinted>
  <dcterms:created xsi:type="dcterms:W3CDTF">2019-03-28T03:58:09Z</dcterms:created>
  <dcterms:modified xsi:type="dcterms:W3CDTF">2020-03-01T06:59:36Z</dcterms:modified>
</cp:coreProperties>
</file>