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61E3730-92EE-442E-BBEE-4659898BCDB7}" xr6:coauthVersionLast="45" xr6:coauthVersionMax="45" xr10:uidLastSave="{00000000-0000-0000-0000-000000000000}"/>
  <bookViews>
    <workbookView xWindow="2685" yWindow="268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s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<sst xmlns="http://schemas.openxmlformats.org/spreadsheetml/2006/main" count="95" uniqueCount="88">
  <si>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</si>
  <si>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</si>
  <si>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</si>
  <si>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</si>
  <si>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</si>
  <si>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</si>
  <si>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</si>
  <si>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</si>
  <si>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</si>
  <si>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</si>
  <si>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</si>
  <si>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</si>
  <si>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</si>
  <si>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</si>
  <si>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</si>
  <si>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</si>
  <si>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</si>
  <si>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</si>
  <si>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</si>
  <si>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</si>
  <si>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</si>
  <si>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</si>
  <si>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</si>
  <si>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</si>
  <si>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</si>
  <si>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</si>
  <si>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</si>
  <si>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</si>
  <si>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</si>
  <si>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</si>
  <si>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</si>
  <si>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</si>
  <si>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</si>
  <si>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</si>
  <si>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</si>
  <si>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</si>
  <si>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</si>
  <si>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</si>
  <si>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</si>
  <si>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</si>
  <si>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</si>
  <si>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</si>
  <si>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</si>
  <si>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</si>
  <si>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</si>
  <si>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</si>
  <si>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</si>
  <si>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</si>
  <si>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</si>
  <si>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</si>
  <si>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</si>
  <si>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</si>
  <si>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</si>
  <si>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</si>
  <si>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</si>
  <si>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</si>
  <si>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</si>
  <si>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</si>
  <si>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</si>
  <si>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</si>
  <si>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</si>
  <si>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</si>
  <si>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</si>
  <si>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</si>
  <si>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</si>
  <si>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</si>
  <si>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</si>
  <si>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</si>
  <si>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</si>
  <si>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</si>
  <si>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</si>
  <si>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Western Digital WD Black SN750 M.2 2280(500GB)</t>
    <phoneticPr fontId="1" type="noConversion"/>
  </si>
  <si>
    <t>Seagate 2TB BarraCuda ST2000DM008 (SATA3/7200/256M)</t>
    <phoneticPr fontId="1" type="noConversion"/>
  </si>
  <si>
    <t>/</t>
    <phoneticPr fontId="1" type="noConversion"/>
  </si>
  <si>
    <t>문현진</t>
    <phoneticPr fontId="1" type="noConversion"/>
  </si>
  <si>
    <t>010-7119-1149</t>
    <phoneticPr fontId="1" type="noConversion"/>
  </si>
  <si>
    <t xml:space="preserve"> TeamGroup(팀그룹) 16G 25600 Delta RGB 화이트  </t>
    <phoneticPr fontId="1" type="noConversion"/>
  </si>
  <si>
    <t>정품쿨러</t>
    <phoneticPr fontId="1" type="noConversion"/>
  </si>
  <si>
    <t>MSI MAG B450M 박격포 맥스</t>
    <phoneticPr fontId="1" type="noConversion"/>
  </si>
  <si>
    <t>MSI 지포스 GTX 1660 SUPER 게이밍 X D6 6GB 트윈프로져7</t>
    <phoneticPr fontId="1" type="noConversion"/>
  </si>
  <si>
    <t>ABKO SUITMASTER 322S 인테이커 강화유리 스펙트럼 Dualight(화이트)</t>
    <phoneticPr fontId="1" type="noConversion"/>
  </si>
  <si>
    <t>ABKO SUITMASTER DUALIGHT 120F RGB SPECTRUM</t>
    <phoneticPr fontId="1" type="noConversion"/>
  </si>
  <si>
    <t>AMD 라이젠 7 3700X (마티스)(정품)</t>
    <phoneticPr fontId="1" type="noConversion"/>
  </si>
  <si>
    <t>삼성전자 C27JG54</t>
    <phoneticPr fontId="1" type="noConversion"/>
  </si>
  <si>
    <t>마이크로닉스 Classic II 700W +12V Single Rail 85+</t>
    <phoneticPr fontId="1" type="noConversion"/>
  </si>
  <si>
    <t>키보드</t>
    <phoneticPr fontId="1" type="noConversion"/>
  </si>
  <si>
    <t>COX CK420 교체축 레인보우 LED 게이밍 기계식 키보드(화이트, 적축)</t>
    <phoneticPr fontId="1" type="noConversion"/>
  </si>
  <si>
    <t>G102 로지텍 벌크 화이트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</si>
</sst>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E14" sqref="E1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4" t="s">
        <v>70</v>
      </c>
      <c r="B1" s="27" t="s">
        <v>74</v>
      </c>
      <c r="C1" s="94" t="s">
        <v>52</v>
      </c>
      <c r="D1" s="95"/>
      <c r="E1" s="45"/>
      <c r="F1" s="46"/>
      <c r="G1" s="46"/>
      <c r="H1" s="47"/>
    </row>
    <row r="2" spans="1:9" ht="22.5" customHeight="1">
      <c r="A2" s="18" t="s">
        <v>53</v>
      </c>
      <c r="B2" s="26" t="s">
        <v>75</v>
      </c>
      <c r="C2" s="96"/>
      <c r="D2" s="97"/>
      <c r="E2" s="48"/>
      <c r="F2" s="49"/>
      <c r="G2" s="49"/>
      <c r="H2" s="50"/>
    </row>
    <row r="3" spans="1:9" ht="22.5" customHeight="1">
      <c r="A3" s="18" t="s">
        <v>54</v>
      </c>
      <c r="B3" s="20">
        <f ca="1">TODAY()</f>
        <v>43901</v>
      </c>
      <c r="C3" s="19" t="s">
        <v>55</v>
      </c>
      <c r="D3" s="25"/>
      <c r="E3" s="48"/>
      <c r="F3" s="49"/>
      <c r="G3" s="49"/>
      <c r="H3" s="50"/>
    </row>
    <row r="4" spans="1:9" ht="22.5" customHeight="1">
      <c r="A4" s="17" t="s">
        <v>51</v>
      </c>
      <c r="B4" s="98"/>
      <c r="C4" s="98"/>
      <c r="D4" s="99"/>
      <c r="E4" s="51"/>
      <c r="F4" s="52"/>
      <c r="G4" s="52"/>
      <c r="H4" s="53"/>
    </row>
    <row r="5" spans="1:9">
      <c r="A5" s="63" t="s">
        <v>0</v>
      </c>
      <c r="B5" s="64"/>
      <c r="C5" s="63" t="s">
        <v>5</v>
      </c>
      <c r="D5" s="64"/>
      <c r="E5" s="1" t="s">
        <v>1</v>
      </c>
      <c r="F5" s="1" t="s">
        <v>2</v>
      </c>
      <c r="G5" s="1" t="s">
        <v>3</v>
      </c>
      <c r="H5" s="1" t="s">
        <v>4</v>
      </c>
    </row>
    <row r="6" spans="1:9">
      <c r="A6" s="57" t="s">
        <v>31</v>
      </c>
      <c r="B6" s="58"/>
      <c r="C6" s="65" t="s">
        <v>82</v>
      </c>
      <c r="D6" s="66"/>
      <c r="E6" s="3" t="s">
        <v>6</v>
      </c>
      <c r="F6" s="6">
        <v>450000</v>
      </c>
      <c r="G6" s="3">
        <v>1</v>
      </c>
      <c r="H6" s="6">
        <f>F6*G6</f>
        <v>450000</v>
      </c>
      <c r="I6" s="2"/>
    </row>
    <row r="7" spans="1:9">
      <c r="A7" s="59"/>
      <c r="B7" s="60"/>
      <c r="C7" s="65" t="s">
        <v>77</v>
      </c>
      <c r="D7" s="66"/>
      <c r="E7" s="30" t="s">
        <v>15</v>
      </c>
      <c r="F7" s="6"/>
      <c r="G7" s="3"/>
      <c r="H7" s="6">
        <f t="shared" ref="H7:H19" si="0">F7*G7</f>
        <v>0</v>
      </c>
      <c r="I7" s="2"/>
    </row>
    <row r="8" spans="1:9">
      <c r="A8" s="59"/>
      <c r="B8" s="60"/>
      <c r="C8" s="65" t="s">
        <v>78</v>
      </c>
      <c r="D8" s="66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7" customHeight="1">
      <c r="A9" s="59"/>
      <c r="B9" s="60"/>
      <c r="C9" s="65" t="s">
        <v>76</v>
      </c>
      <c r="D9" s="66"/>
      <c r="E9" s="3" t="s">
        <v>8</v>
      </c>
      <c r="F9" s="6">
        <v>123000</v>
      </c>
      <c r="G9" s="3">
        <v>2</v>
      </c>
      <c r="H9" s="6">
        <f t="shared" si="0"/>
        <v>246000</v>
      </c>
      <c r="I9" s="2"/>
    </row>
    <row r="10" spans="1:9" ht="24" customHeight="1">
      <c r="A10" s="59"/>
      <c r="B10" s="60"/>
      <c r="C10" s="65" t="s">
        <v>79</v>
      </c>
      <c r="D10" s="66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34.5" customHeight="1">
      <c r="A11" s="59"/>
      <c r="B11" s="60"/>
      <c r="C11" s="65" t="s">
        <v>71</v>
      </c>
      <c r="D11" s="66"/>
      <c r="E11" s="3" t="s">
        <v>10</v>
      </c>
      <c r="F11" s="6">
        <v>126000</v>
      </c>
      <c r="G11" s="3">
        <v>1</v>
      </c>
      <c r="H11" s="6">
        <f t="shared" si="0"/>
        <v>126000</v>
      </c>
      <c r="I11" s="2"/>
    </row>
    <row r="12" spans="1:9" ht="24" customHeight="1">
      <c r="A12" s="59"/>
      <c r="B12" s="60"/>
      <c r="C12" s="65" t="s">
        <v>72</v>
      </c>
      <c r="D12" s="66"/>
      <c r="E12" s="3" t="s">
        <v>11</v>
      </c>
      <c r="F12" s="6">
        <v>73000</v>
      </c>
      <c r="G12" s="3">
        <v>1</v>
      </c>
      <c r="H12" s="6">
        <f t="shared" si="0"/>
        <v>73000</v>
      </c>
      <c r="I12" s="2"/>
    </row>
    <row r="13" spans="1:9" ht="24" customHeight="1">
      <c r="A13" s="59"/>
      <c r="B13" s="60"/>
      <c r="C13" s="78" t="s">
        <v>73</v>
      </c>
      <c r="D13" s="7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9"/>
      <c r="B14" s="60"/>
      <c r="C14" s="78" t="s">
        <v>80</v>
      </c>
      <c r="D14" s="79"/>
      <c r="E14" s="3" t="s">
        <v>13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4" customHeight="1">
      <c r="A15" s="59"/>
      <c r="B15" s="60"/>
      <c r="C15" s="78" t="s">
        <v>84</v>
      </c>
      <c r="D15" s="79"/>
      <c r="E15" s="3" t="s">
        <v>14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59"/>
      <c r="B16" s="60"/>
      <c r="C16" s="80" t="s">
        <v>81</v>
      </c>
      <c r="D16" s="81"/>
      <c r="E16" s="3" t="s">
        <v>16</v>
      </c>
      <c r="F16" s="6">
        <v>18000</v>
      </c>
      <c r="G16" s="3">
        <v>4</v>
      </c>
      <c r="H16" s="6">
        <f t="shared" si="0"/>
        <v>72000</v>
      </c>
      <c r="I16" s="2"/>
    </row>
    <row r="17" spans="1:9">
      <c r="A17" s="59"/>
      <c r="B17" s="60"/>
      <c r="C17" s="23"/>
      <c r="D17" s="22" t="s">
        <v>56</v>
      </c>
      <c r="E17" s="4" t="s">
        <v>17</v>
      </c>
      <c r="F17" s="7">
        <v>70000</v>
      </c>
      <c r="G17" s="4">
        <v>1</v>
      </c>
      <c r="H17" s="6">
        <f t="shared" si="0"/>
        <v>70000</v>
      </c>
      <c r="I17" s="2"/>
    </row>
    <row r="18" spans="1:9">
      <c r="A18" s="59"/>
      <c r="B18" s="60"/>
      <c r="C18" s="82" t="s">
        <v>64</v>
      </c>
      <c r="D18" s="83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9"/>
      <c r="B19" s="60"/>
      <c r="C19" s="110"/>
      <c r="D19" s="111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9"/>
      <c r="B20" s="60"/>
      <c r="C20" s="100" t="s">
        <v>18</v>
      </c>
      <c r="D20" s="100"/>
      <c r="E20" s="70">
        <f>SUM(H6:H19)</f>
        <v>1689000</v>
      </c>
      <c r="F20" s="70"/>
      <c r="G20" s="24">
        <v>1</v>
      </c>
      <c r="H20" s="56" t="s">
        <v>20</v>
      </c>
      <c r="I20" s="2"/>
    </row>
    <row r="21" spans="1:9" ht="12.75" customHeight="1">
      <c r="A21" s="59"/>
      <c r="B21" s="60"/>
      <c r="C21" s="100"/>
      <c r="D21" s="100"/>
      <c r="E21" s="70">
        <f>E20*G20</f>
        <v>1689000</v>
      </c>
      <c r="F21" s="70"/>
      <c r="G21" s="70"/>
      <c r="H21" s="56"/>
      <c r="I21" s="2"/>
    </row>
    <row r="22" spans="1:9" ht="12.75" customHeight="1">
      <c r="A22" s="59"/>
      <c r="B22" s="60"/>
      <c r="C22" s="100"/>
      <c r="D22" s="100"/>
      <c r="E22" s="70"/>
      <c r="F22" s="70"/>
      <c r="G22" s="70"/>
      <c r="H22" s="56"/>
      <c r="I22" s="2"/>
    </row>
    <row r="23" spans="1:9" ht="17.25" customHeight="1">
      <c r="A23" s="59"/>
      <c r="B23" s="60"/>
      <c r="C23" s="105" t="s">
        <v>24</v>
      </c>
      <c r="D23" s="106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61"/>
      <c r="B24" s="62"/>
      <c r="C24" s="78" t="s">
        <v>83</v>
      </c>
      <c r="D24" s="79"/>
      <c r="E24" s="5" t="s">
        <v>21</v>
      </c>
      <c r="F24" s="6">
        <v>369000</v>
      </c>
      <c r="G24" s="3">
        <v>2</v>
      </c>
      <c r="H24" s="6">
        <f>F24*G24</f>
        <v>738000</v>
      </c>
      <c r="I24" s="2"/>
    </row>
    <row r="25" spans="1:9" ht="27.75" customHeight="1">
      <c r="A25" s="84" t="str">
        <f>IF(F37="현금(이체X)",Sheet2!D2,IF(F37="카드",Sheet2!D2,IF(F37="이체 및 현금영수증",Sheet2!E1,IF(F37="카드+현금",Sheet2!D2,IF(F37="이체 및 세금계산서",Sheet2!D1)))))</f>
        <v>참고사항</v>
      </c>
      <c r="B25" s="85"/>
      <c r="C25" s="107" t="s">
        <v>86</v>
      </c>
      <c r="D25" s="79"/>
      <c r="E25" s="3" t="s">
        <v>85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>
      <c r="A26" s="86"/>
      <c r="B26" s="87"/>
      <c r="C26" s="107" t="s">
        <v>87</v>
      </c>
      <c r="D26" s="79"/>
      <c r="E26" s="5" t="s">
        <v>30</v>
      </c>
      <c r="F26" s="6">
        <v>25000</v>
      </c>
      <c r="G26" s="3">
        <v>1</v>
      </c>
      <c r="H26" s="6">
        <f t="shared" si="1"/>
        <v>25000</v>
      </c>
      <c r="I26" s="2"/>
    </row>
    <row r="27" spans="1:9">
      <c r="A27" s="86"/>
      <c r="B27" s="87"/>
      <c r="C27" s="108"/>
      <c r="D27" s="109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86"/>
      <c r="B28" s="87"/>
      <c r="C28" s="108"/>
      <c r="D28" s="109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86"/>
      <c r="B29" s="87"/>
      <c r="C29" s="108"/>
      <c r="D29" s="109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86"/>
      <c r="B30" s="87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6"/>
      <c r="B31" s="87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8"/>
      <c r="B32" s="89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5" t="s">
        <v>40</v>
      </c>
      <c r="B33" s="36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70">
        <f>SUM(H24:H32)</f>
        <v>798000</v>
      </c>
      <c r="F33" s="70"/>
      <c r="G33" s="71"/>
      <c r="H33" s="54" t="s">
        <v>20</v>
      </c>
      <c r="I33" s="2"/>
    </row>
    <row r="34" spans="1:9" ht="14.25" customHeight="1">
      <c r="A34" s="37"/>
      <c r="B34" s="38"/>
      <c r="C34" s="103"/>
      <c r="D34" s="104"/>
      <c r="E34" s="72"/>
      <c r="F34" s="72"/>
      <c r="G34" s="73"/>
      <c r="H34" s="55"/>
      <c r="I34" s="2"/>
    </row>
    <row r="35" spans="1:9" ht="16.5" customHeight="1">
      <c r="A35" s="76" t="s">
        <v>42</v>
      </c>
      <c r="B35" s="77"/>
      <c r="C35" s="92"/>
      <c r="D35" s="93"/>
      <c r="E35" s="8" t="s">
        <v>4</v>
      </c>
      <c r="F35" s="69">
        <f>SUM(E21,E33)</f>
        <v>2487000</v>
      </c>
      <c r="G35" s="69"/>
      <c r="H35" s="9" t="s">
        <v>20</v>
      </c>
      <c r="I35" s="2"/>
    </row>
    <row r="36" spans="1:9" ht="16.5" customHeight="1">
      <c r="A36" s="76" t="s">
        <v>43</v>
      </c>
      <c r="B36" s="77"/>
      <c r="C36" s="90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1"/>
      <c r="E36" s="8" t="s">
        <v>22</v>
      </c>
      <c r="F36" s="67">
        <f>F35*1.1-F35</f>
        <v>248700</v>
      </c>
      <c r="G36" s="68"/>
      <c r="H36" s="10"/>
      <c r="I36" s="2"/>
    </row>
    <row r="37" spans="1:9" ht="17.25" customHeight="1">
      <c r="A37" s="76" t="s">
        <v>38</v>
      </c>
      <c r="B37" s="77"/>
      <c r="C37" s="39"/>
      <c r="D37" s="40"/>
      <c r="E37" s="8" t="s">
        <v>36</v>
      </c>
      <c r="F37" s="74" t="s">
        <v>68</v>
      </c>
      <c r="G37" s="75"/>
      <c r="H37" s="11"/>
      <c r="I37" s="2"/>
    </row>
    <row r="38" spans="1:9" ht="19.5" customHeight="1">
      <c r="A38" s="35" t="s">
        <v>39</v>
      </c>
      <c r="B38" s="36"/>
      <c r="C38" s="41">
        <f>SUM(C35:C36)-C37</f>
        <v>0</v>
      </c>
      <c r="D38" s="42"/>
      <c r="E38" s="29" t="s">
        <v>67</v>
      </c>
      <c r="F38" s="31"/>
      <c r="G38" s="32" t="s">
        <v>66</v>
      </c>
      <c r="H38" s="31"/>
      <c r="I38" s="2"/>
    </row>
    <row r="39" spans="1:9" ht="20.25" customHeight="1">
      <c r="A39" s="37"/>
      <c r="B39" s="38"/>
      <c r="C39" s="43"/>
      <c r="D39" s="44"/>
      <c r="E39" s="14" t="s">
        <v>23</v>
      </c>
      <c r="F39" s="70">
        <f>IF(F37="현금(이체X)",F35,IF(F37="카드",F35+F35*13%,IF(F37="이체 및 현금영수증",F35+F35*10%,IF(F37="이체 및 세금계산서",F35+F35*10%,IF(F37="이체 및 세금계산서",F35+F35*10%,)))))-F38</f>
        <v>2487000</v>
      </c>
      <c r="G39" s="70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0:D10"/>
    <mergeCell ref="C11:D11"/>
    <mergeCell ref="C12:D12"/>
    <mergeCell ref="C13:D13"/>
    <mergeCell ref="C14:D14"/>
    <mergeCell ref="E21:G22"/>
    <mergeCell ref="E33:G34"/>
    <mergeCell ref="F37:G37"/>
    <mergeCell ref="A37:B37"/>
    <mergeCell ref="C15:D15"/>
    <mergeCell ref="C16:D16"/>
    <mergeCell ref="C18:D18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3" t="s">
        <v>69</v>
      </c>
      <c r="F1" s="33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2487000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2020-03-11T10:14:28Z</cp:lastPrinted>
  <dcterms:created xsi:type="dcterms:W3CDTF">2019-03-28T03:58:09Z</dcterms:created>
  <dcterms:modified xsi:type="dcterms:W3CDTF">2020-03-11T10:20:15Z</dcterms:modified>
</cp:coreProperties>
</file>