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Nextcloud\"/>
    </mc:Choice>
  </mc:AlternateContent>
  <bookViews>
    <workbookView xWindow="-120" yWindow="-120" windowWidth="38640" windowHeight="21240"/>
  </bookViews>
  <sheets>
    <sheet name="Sheet1" sheetId="1" r:id="rId1"/>
    <sheet name="Sheet3" sheetId="3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<sst xmlns="http://schemas.openxmlformats.org/spreadsheetml/2006/main" count="111" uniqueCount="95">
  <si>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</si>
  <si>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</si>
  <si>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</si>
  <si>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</si>
  <si>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</si>
  <si>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</si>
  <si>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</si>
  <si>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</si>
  <si>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</si>
  <si>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</si>
  <si>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</si>
  <si>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</si>
  <si>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</si>
  <si>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</si>
  <si>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</si>
  <si>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</si>
  <si>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</si>
  <si>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</si>
  <si>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</si>
  <si>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</si>
  <si>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</si>
  <si>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</si>
  <si>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</si>
  <si>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</si>
  <si>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</si>
  <si>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</si>
  <si>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</si>
  <si>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</si>
  <si>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</si>
  <si>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</si>
  <si>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</si>
  <si>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</si>
  <si>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</si>
  <si>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</si>
  <si>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</si>
  <si>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</si>
  <si>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</si>
  <si>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</si>
  <si>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</si>
  <si>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</si>
  <si>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</si>
  <si>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</si>
  <si>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</si>
  <si>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</si>
  <si>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</si>
  <si>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</si>
  <si>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</si>
  <si>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</si>
  <si>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</si>
  <si>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</si>
  <si>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</si>
  <si>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</si>
  <si>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</si>
  <si>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</si>
  <si>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</si>
  <si>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</si>
  <si>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</si>
  <si>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</si>
  <si>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</si>
  <si>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</si>
  <si>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</si>
  <si>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</si>
  <si>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</si>
  <si>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</si>
  <si>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</si>
  <si>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</si>
  <si>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</si>
  <si>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</si>
  <si>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</si>
  <si>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</si>
  <si>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</si>
  <si>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</si>
  <si>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</si>
  <si>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</si>
  <si>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</si>
  <si>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</si>
  <si>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</si>
  <si>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LG전자 울트라와이드 34WP65C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</si>
  <si>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</si>
  <si>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</si>
  <si>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</si>
  <si>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</si>
  <si>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삼성전자 980 PRO M.2 NVMe (1TB)</t>
    <phoneticPr fontId="1" type="noConversion"/>
  </si>
  <si>
    <t>BRAVOTEC GUARDIAN 3100M V2 타이탄 글래스 (블랙)</t>
    <phoneticPr fontId="1" type="noConversion"/>
  </si>
  <si>
    <t>쿨러마스터 G800 GOLD</t>
    <phoneticPr fontId="1" type="noConversion"/>
  </si>
  <si>
    <t>RTX 3060Ti DUAL O8G OC D6X 8G</t>
    <phoneticPr fontId="1" type="noConversion"/>
  </si>
  <si>
    <t>모니터</t>
    <phoneticPr fontId="1" type="noConversion"/>
  </si>
  <si>
    <t>강북구 노해로 8가길  (수유동 221-24번지 1층) 오후 4시~5시사이</t>
    <phoneticPr fontId="1" type="noConversion"/>
  </si>
  <si>
    <t>홍상원 고객님(영상편집)</t>
    <phoneticPr fontId="1" type="noConversion"/>
  </si>
  <si>
    <t>게이밍 장패드 서비스</t>
    <phoneticPr fontId="1" type="noConversion"/>
  </si>
  <si>
    <t>로지텍 G102  블랙 서비스</t>
    <phoneticPr fontId="1" type="noConversion"/>
  </si>
  <si>
    <t>장패드</t>
    <phoneticPr fontId="1" type="noConversion"/>
  </si>
  <si>
    <t>마우스</t>
    <phoneticPr fontId="1" type="noConversion"/>
  </si>
  <si>
    <t>퀵배송비 (기사님께)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</si>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</sst>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1038875236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45572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414000</v>
      </c>
      <c r="G6" s="3">
        <v>1</v>
      </c>
      <c r="H6" s="6">
        <f>F6*G6</f>
        <v>414000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91000</v>
      </c>
      <c r="G15" s="3">
        <v>1</v>
      </c>
      <c r="H15" s="6">
        <f t="shared" si="0"/>
        <v>91000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1771000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1771000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77</v>
      </c>
      <c r="D24" s="93"/>
      <c r="E24" s="5" t="s">
        <v>86</v>
      </c>
      <c r="F24" s="6">
        <v>495000</v>
      </c>
      <c r="G24" s="3">
        <v>1</v>
      </c>
      <c r="H24" s="6">
        <f>F24*G24</f>
        <v>495000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 t="s">
        <v>93</v>
      </c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카드(VAT포함)+현금</v>
      </c>
      <c r="D33" s="87"/>
      <c r="E33" s="98">
        <f>SUM(H24:H32)</f>
        <v>495000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>
        <f>IF(F37="카드+현금",Sheet3!C11,IF(F37="현금+카드",Sheet3!C4))</f>
        <v>448000</v>
      </c>
      <c r="D35" s="85"/>
      <c r="E35" s="8" t="s">
        <v>4</v>
      </c>
      <c r="F35" s="67">
        <f>SUM(E21,E33)</f>
        <v>2266000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>
        <f>IF(F37="카드+현금",Sheet3!C9,IF(F37="현금+카드",Sheet3!C6))</f>
        <v>2000000</v>
      </c>
      <c r="D36" s="83"/>
      <c r="E36" s="8" t="s">
        <v>19</v>
      </c>
      <c r="F36" s="65">
        <f>F35*1.1-F35</f>
        <v>226600</v>
      </c>
      <c r="G36" s="66"/>
      <c r="H36" s="10"/>
      <c r="I36" s="2"/>
    </row>
    <row r="37" spans="1:9" ht="17.25" customHeight="1">
      <c r="A37" s="72" t="s">
        <v>27</v>
      </c>
      <c r="B37" s="73"/>
      <c r="C37" s="41">
        <v>48000</v>
      </c>
      <c r="D37" s="42"/>
      <c r="E37" s="8" t="s">
        <v>26</v>
      </c>
      <c r="F37" s="80" t="s">
        <v>94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7" t="s">
        <v>28</v>
      </c>
      <c r="B38" s="38"/>
      <c r="C38" s="43">
        <f>SUM(C35:C36)-C37</f>
        <v>2400000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-2492600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Sheet2!$A$2:$A$6</xm:f>
          </x14:formula1>
          <xm:sqref>F37:G37</xm:sqref>
        </x14:dataValidation>
        <x14:dataValidation type="list" allowBlank="1" showInputMessage="1" showErrorMessage="1">
          <x14:formula1>
            <xm:f>Sheet2!$A$8:$A$11</xm:f>
          </x14:formula1>
          <xm:sqref>C17</xm:sqref>
        </x14:dataValidation>
        <x14:dataValidation type="list" allowBlank="1" showInputMessage="1" showErrorMessage="1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C11" sqref="C11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2266000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1942600.0000000002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>
        <v>2000000</v>
      </c>
      <c r="D9" t="s">
        <v>64</v>
      </c>
      <c r="G9" s="33">
        <f>((F3*C10)-C9)/C10</f>
        <v>447818.18181818177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2023-02-16T07:00:55Z</cp:lastPrinted>
  <dcterms:created xsi:type="dcterms:W3CDTF">2019-03-28T03:58:09Z</dcterms:created>
  <dcterms:modified xsi:type="dcterms:W3CDTF">2024-10-07T08:36:59Z</dcterms:modified>
</cp:coreProperties>
</file>