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1054280-9296-4755-88B8-98A55147D98C}" xr6:coauthVersionLast="47" xr6:coauthVersionMax="47" xr10:uidLastSave="{00000000-0000-0000-0000-000000000000}"/>
  <bookViews>
    <workbookView xWindow="13785" yWindow="21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<sst xmlns="http://schemas.openxmlformats.org/spreadsheetml/2006/main" count="105" uniqueCount="96">
  <si>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</si>
  <si>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</si>
  <si>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</si>
  <si>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</si>
  <si>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</si>
  <si>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</si>
  <si>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</si>
  <si>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</si>
  <si>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</si>
  <si>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</si>
  <si>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</si>
  <si>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</si>
  <si>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</si>
  <si>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</si>
  <si>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</si>
  <si>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</si>
  <si>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</si>
  <si>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</si>
  <si>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</si>
  <si>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</si>
  <si>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</si>
  <si>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</si>
  <si>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</si>
  <si>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</si>
  <si>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</si>
  <si>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</si>
  <si>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</si>
  <si>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</si>
  <si>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</si>
  <si>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</si>
  <si>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</si>
  <si>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</si>
  <si>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</si>
  <si>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</si>
  <si>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</si>
  <si>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</si>
  <si>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</si>
  <si>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</si>
  <si>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</si>
  <si>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</si>
  <si>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</si>
  <si>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</si>
  <si>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</si>
  <si>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</si>
  <si>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</si>
  <si>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</si>
  <si>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</si>
  <si>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</si>
  <si>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</si>
  <si>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</si>
  <si>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</si>
  <si>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</si>
  <si>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</si>
  <si>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</si>
  <si>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</si>
  <si>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</si>
  <si>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</si>
  <si>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</si>
  <si>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</si>
  <si>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</si>
  <si>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</si>
  <si>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</si>
  <si>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</si>
  <si>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</si>
  <si>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</si>
  <si>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</si>
  <si>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</si>
  <si>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</si>
  <si>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</si>
  <si>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</si>
  <si>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</si>
  <si>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</si>
  <si>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</si>
  <si>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</si>
  <si>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</si>
  <si>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</si>
  <si>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i5-14세대 14400F  6+4/12+4 9.5~20MB</t>
    <phoneticPr fontId="1" type="noConversion"/>
  </si>
  <si>
    <t>인텔 정품쿨러 활용</t>
    <phoneticPr fontId="1" type="noConversion"/>
  </si>
  <si>
    <t>MSI PRO H610M-E DDR4</t>
    <phoneticPr fontId="1" type="noConversion"/>
  </si>
  <si>
    <t>타무즈 DDR4-3200 CL22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</si>
  <si>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</si>
  <si>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</si>
  <si>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HDD선택사항</t>
    <phoneticPr fontId="1" type="noConversion"/>
  </si>
  <si>
    <t>마이크로닉스 COOLMAX FOCUS II 500W ETA BRONZE</t>
    <phoneticPr fontId="1" type="noConversion"/>
  </si>
  <si>
    <t xml:space="preserve">Western Digital WD Blue 5400/256M (4TB, WD40EZAX) </t>
    <phoneticPr fontId="1" type="noConversion"/>
  </si>
  <si>
    <t>LG 24BA560 피봇모니터</t>
    <phoneticPr fontId="1" type="noConversion"/>
  </si>
  <si>
    <t>모니터</t>
    <phoneticPr fontId="1" type="noConversion"/>
  </si>
  <si>
    <t>캐드,포토,일러,인디자인,아웃룩,작업용도 아크로벳+기본</t>
    <phoneticPr fontId="1" type="noConversion"/>
  </si>
  <si>
    <t>RMSJ(전병호대표님)전문디자인</t>
    <phoneticPr fontId="1" type="noConversion"/>
  </si>
  <si>
    <t>[삼성전자] NT951QED-K05/C</t>
    <phoneticPr fontId="1" type="noConversion"/>
  </si>
  <si>
    <t>노트북</t>
    <phoneticPr fontId="1" type="noConversion"/>
  </si>
  <si>
    <t xml:space="preserve">
◀내용</t>
    <phoneticPr fontId="1" type="noConversion"/>
  </si>
  <si>
    <t>삼성갤럭시북2프로360 / 2022삼성노트북 / 기본제품 / 갤럭시 북2 프로 360 / 엘더레이크 (12세대) / 인텔 코어 i7 / 16GB RAM / 512GB SSD 이하 / Window11Pro / 15.6형 / 1920x1080 (FHD) / Iris Xe / 탑재 / 터치스크린 / S펜 / M.2(NVMe) / 1.1~1.5Kg / USBType-C</t>
    <phoneticPr fontId="1" type="noConversion"/>
  </si>
  <si>
    <t>유선합본+사운드바3개+마우스패드 각1셋트</t>
    <phoneticPr fontId="1" type="noConversion"/>
  </si>
  <si>
    <t>큐닉스합본셋트 15.000원 따로계산완료</t>
    <phoneticPr fontId="1" type="noConversion"/>
  </si>
  <si>
    <t>몬스타 가츠 X420M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</si>
</sst>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11" borderId="14" xfId="0" applyFont="1" applyFill="1" applyBorder="1" applyAlignment="1" applyProtection="1">
      <alignment horizontal="center" vertical="center" wrapText="1"/>
      <protection locked="0"/>
    </xf>
    <xf numFmtId="0" fontId="10" fillId="11" borderId="3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Alignment="1" applyProtection="1">
      <alignment horizontal="center" vertical="center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88</v>
      </c>
      <c r="C1" s="46" t="s">
        <v>68</v>
      </c>
      <c r="D1" s="47"/>
      <c r="E1" s="131"/>
      <c r="F1" s="132"/>
      <c r="G1" s="132"/>
      <c r="H1" s="133"/>
    </row>
    <row r="2" spans="1:9" ht="22.5" customHeight="1">
      <c r="A2" s="14" t="s">
        <v>34</v>
      </c>
      <c r="B2" s="15">
        <v>1087442500</v>
      </c>
      <c r="C2" s="48"/>
      <c r="D2" s="49"/>
      <c r="E2" s="134"/>
      <c r="F2" s="135"/>
      <c r="G2" s="135"/>
      <c r="H2" s="136"/>
    </row>
    <row r="3" spans="1:9" ht="22.5" customHeight="1">
      <c r="A3" s="14" t="s">
        <v>35</v>
      </c>
      <c r="B3" s="16">
        <f ca="1">TODAY()</f>
        <v>45827</v>
      </c>
      <c r="C3" s="14" t="s">
        <v>36</v>
      </c>
      <c r="D3" s="17"/>
      <c r="E3" s="134"/>
      <c r="F3" s="135"/>
      <c r="G3" s="135"/>
      <c r="H3" s="136"/>
    </row>
    <row r="4" spans="1:9" ht="22.5" customHeight="1">
      <c r="A4" s="18" t="s">
        <v>33</v>
      </c>
      <c r="B4" s="52" t="s">
        <v>87</v>
      </c>
      <c r="C4" s="52"/>
      <c r="D4" s="53"/>
      <c r="E4" s="137"/>
      <c r="F4" s="138"/>
      <c r="G4" s="138"/>
      <c r="H4" s="139"/>
    </row>
    <row r="5" spans="1:9">
      <c r="A5" s="50" t="s">
        <v>0</v>
      </c>
      <c r="B5" s="51"/>
      <c r="C5" s="50" t="s">
        <v>5</v>
      </c>
      <c r="D5" s="51"/>
      <c r="E5" s="19" t="s">
        <v>1</v>
      </c>
      <c r="F5" s="19"/>
      <c r="G5" s="19"/>
      <c r="H5" s="19" t="s">
        <v>4</v>
      </c>
    </row>
    <row r="6" spans="1:9" ht="24" customHeight="1">
      <c r="A6" s="77" t="s">
        <v>69</v>
      </c>
      <c r="B6" s="78"/>
      <c r="C6" s="63" t="s">
        <v>76</v>
      </c>
      <c r="D6" s="64"/>
      <c r="E6" s="20" t="s">
        <v>6</v>
      </c>
      <c r="F6" s="21">
        <v>180000</v>
      </c>
      <c r="G6" s="20">
        <v>1</v>
      </c>
      <c r="H6" s="34">
        <f>F6*G6</f>
        <v>180000</v>
      </c>
      <c r="I6" s="1"/>
    </row>
    <row r="7" spans="1:9" ht="24" customHeight="1">
      <c r="A7" s="79"/>
      <c r="B7" s="80"/>
      <c r="C7" s="63" t="s">
        <v>77</v>
      </c>
      <c r="D7" s="64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9"/>
      <c r="B8" s="80"/>
      <c r="C8" s="143" t="s">
        <v>78</v>
      </c>
      <c r="D8" s="144"/>
      <c r="E8" s="20" t="s">
        <v>7</v>
      </c>
      <c r="F8" s="21">
        <v>93000</v>
      </c>
      <c r="G8" s="20">
        <v>1</v>
      </c>
      <c r="H8" s="34">
        <f t="shared" si="0"/>
        <v>93000</v>
      </c>
      <c r="I8" s="1"/>
    </row>
    <row r="9" spans="1:9" ht="37.5" customHeight="1">
      <c r="A9" s="79"/>
      <c r="B9" s="80"/>
      <c r="C9" s="63" t="s">
        <v>79</v>
      </c>
      <c r="D9" s="64"/>
      <c r="E9" s="20" t="s">
        <v>8</v>
      </c>
      <c r="F9" s="21">
        <v>35000</v>
      </c>
      <c r="G9" s="20">
        <v>2</v>
      </c>
      <c r="H9" s="34">
        <f t="shared" si="0"/>
        <v>70000</v>
      </c>
      <c r="I9" s="1"/>
    </row>
    <row r="10" spans="1:9" ht="24" customHeight="1">
      <c r="A10" s="79"/>
      <c r="B10" s="80"/>
      <c r="C10" s="63" t="s">
        <v>80</v>
      </c>
      <c r="D10" s="64"/>
      <c r="E10" s="20" t="s">
        <v>9</v>
      </c>
      <c r="F10" s="21">
        <v>275000</v>
      </c>
      <c r="G10" s="20">
        <v>1</v>
      </c>
      <c r="H10" s="34">
        <f t="shared" si="0"/>
        <v>275000</v>
      </c>
      <c r="I10" s="1"/>
    </row>
    <row r="11" spans="1:9" ht="24" customHeight="1">
      <c r="A11" s="79"/>
      <c r="B11" s="80"/>
      <c r="C11" s="65"/>
      <c r="D11" s="66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9"/>
      <c r="B12" s="80"/>
      <c r="C12" s="67" t="s">
        <v>81</v>
      </c>
      <c r="D12" s="64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79"/>
      <c r="B13" s="80"/>
      <c r="C13" s="68" t="s">
        <v>84</v>
      </c>
      <c r="D13" s="69"/>
      <c r="E13" s="43" t="s">
        <v>82</v>
      </c>
      <c r="F13" s="21">
        <v>145000</v>
      </c>
      <c r="G13" s="20">
        <v>1</v>
      </c>
      <c r="H13" s="34">
        <f t="shared" si="0"/>
        <v>145000</v>
      </c>
      <c r="I13" s="1"/>
    </row>
    <row r="14" spans="1:9" ht="29.25" customHeight="1">
      <c r="A14" s="79"/>
      <c r="B14" s="80"/>
      <c r="C14" s="57" t="s">
        <v>95</v>
      </c>
      <c r="D14" s="58"/>
      <c r="E14" s="20" t="s">
        <v>62</v>
      </c>
      <c r="F14" s="21">
        <v>35000</v>
      </c>
      <c r="G14" s="20">
        <v>1</v>
      </c>
      <c r="H14" s="34">
        <f t="shared" si="0"/>
        <v>35000</v>
      </c>
      <c r="I14" s="1"/>
    </row>
    <row r="15" spans="1:9" ht="24" customHeight="1">
      <c r="A15" s="79"/>
      <c r="B15" s="80"/>
      <c r="C15" s="57" t="s">
        <v>83</v>
      </c>
      <c r="D15" s="58"/>
      <c r="E15" s="20" t="s">
        <v>63</v>
      </c>
      <c r="F15" s="21">
        <v>48000</v>
      </c>
      <c r="G15" s="20">
        <v>1</v>
      </c>
      <c r="H15" s="34">
        <f t="shared" si="0"/>
        <v>48000</v>
      </c>
      <c r="I15" s="1"/>
    </row>
    <row r="16" spans="1:9" ht="24" customHeight="1">
      <c r="A16" s="79"/>
      <c r="B16" s="80"/>
      <c r="C16" s="59" t="s">
        <v>94</v>
      </c>
      <c r="D16" s="60"/>
      <c r="E16" s="20"/>
      <c r="F16" s="21"/>
      <c r="G16" s="20"/>
      <c r="H16" s="34">
        <f t="shared" si="0"/>
        <v>0</v>
      </c>
      <c r="I16" s="1"/>
    </row>
    <row r="17" spans="1:9">
      <c r="A17" s="79"/>
      <c r="B17" s="80"/>
      <c r="C17" s="70" t="s">
        <v>70</v>
      </c>
      <c r="D17" s="71"/>
      <c r="E17" s="23" t="s">
        <v>64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9"/>
      <c r="B18" s="80"/>
      <c r="C18" s="87" t="s">
        <v>71</v>
      </c>
      <c r="D18" s="71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79"/>
      <c r="B19" s="80"/>
      <c r="C19" s="61" t="s">
        <v>72</v>
      </c>
      <c r="D19" s="62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79"/>
      <c r="B20" s="80"/>
      <c r="C20" s="55" t="s">
        <v>93</v>
      </c>
      <c r="D20" s="56"/>
      <c r="E20" s="23"/>
      <c r="F20" s="24">
        <v>0</v>
      </c>
      <c r="G20" s="23">
        <v>1</v>
      </c>
      <c r="H20" s="34">
        <f t="shared" si="0"/>
        <v>0</v>
      </c>
      <c r="I20" s="1"/>
    </row>
    <row r="21" spans="1:9" ht="12.75" customHeight="1">
      <c r="A21" s="81" t="s">
        <v>61</v>
      </c>
      <c r="B21" s="82"/>
      <c r="C21" s="54" t="s">
        <v>12</v>
      </c>
      <c r="D21" s="54"/>
      <c r="E21" s="72">
        <f>SUM(H6:H20)</f>
        <v>981000</v>
      </c>
      <c r="F21" s="72"/>
      <c r="G21" s="39">
        <v>1</v>
      </c>
      <c r="H21" s="142" t="s">
        <v>75</v>
      </c>
      <c r="I21" s="1"/>
    </row>
    <row r="22" spans="1:9" ht="12.75" customHeight="1">
      <c r="A22" s="83"/>
      <c r="B22" s="84"/>
      <c r="C22" s="54"/>
      <c r="D22" s="54"/>
      <c r="E22" s="72">
        <f>E21*G21</f>
        <v>981000</v>
      </c>
      <c r="F22" s="72"/>
      <c r="G22" s="72"/>
      <c r="H22" s="142"/>
      <c r="I22" s="1"/>
    </row>
    <row r="23" spans="1:9" ht="12.75" customHeight="1">
      <c r="A23" s="83"/>
      <c r="B23" s="84"/>
      <c r="C23" s="54"/>
      <c r="D23" s="54"/>
      <c r="E23" s="72"/>
      <c r="F23" s="72"/>
      <c r="G23" s="72"/>
      <c r="H23" s="142"/>
      <c r="I23" s="1"/>
    </row>
    <row r="24" spans="1:9" ht="17.25" customHeight="1">
      <c r="A24" s="83"/>
      <c r="B24" s="84"/>
      <c r="C24" s="109" t="s">
        <v>17</v>
      </c>
      <c r="D24" s="110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5"/>
      <c r="B25" s="86"/>
      <c r="C25" s="111" t="s">
        <v>85</v>
      </c>
      <c r="D25" s="89"/>
      <c r="E25" s="41" t="s">
        <v>86</v>
      </c>
      <c r="F25" s="37">
        <v>190000</v>
      </c>
      <c r="G25" s="38">
        <v>4</v>
      </c>
      <c r="H25" s="42">
        <f>F25*G25</f>
        <v>760000</v>
      </c>
      <c r="I25" s="1"/>
    </row>
    <row r="26" spans="1:9" ht="25.15" customHeight="1">
      <c r="A26" s="116" t="s">
        <v>67</v>
      </c>
      <c r="B26" s="117"/>
      <c r="C26" s="88" t="s">
        <v>89</v>
      </c>
      <c r="D26" s="89"/>
      <c r="E26" s="41" t="s">
        <v>90</v>
      </c>
      <c r="F26" s="37">
        <v>1560000</v>
      </c>
      <c r="G26" s="38">
        <v>1</v>
      </c>
      <c r="H26" s="42">
        <f>F26*G26</f>
        <v>1560000</v>
      </c>
      <c r="I26" s="1"/>
    </row>
    <row r="27" spans="1:9">
      <c r="A27" s="118"/>
      <c r="B27" s="119"/>
      <c r="C27" s="90" t="s">
        <v>92</v>
      </c>
      <c r="D27" s="91"/>
      <c r="E27" s="96" t="s">
        <v>91</v>
      </c>
      <c r="F27" s="37"/>
      <c r="G27" s="38"/>
      <c r="H27" s="42">
        <f t="shared" ref="H27:H33" si="1">F27*G27</f>
        <v>0</v>
      </c>
      <c r="I27" s="1"/>
    </row>
    <row r="28" spans="1:9">
      <c r="A28" s="118"/>
      <c r="B28" s="119"/>
      <c r="C28" s="92"/>
      <c r="D28" s="93"/>
      <c r="E28" s="97"/>
      <c r="F28" s="37"/>
      <c r="G28" s="38"/>
      <c r="H28" s="42">
        <f t="shared" si="1"/>
        <v>0</v>
      </c>
      <c r="I28" s="1"/>
    </row>
    <row r="29" spans="1:9">
      <c r="A29" s="118"/>
      <c r="B29" s="119"/>
      <c r="C29" s="92"/>
      <c r="D29" s="93"/>
      <c r="E29" s="97"/>
      <c r="F29" s="37"/>
      <c r="G29" s="38"/>
      <c r="H29" s="42">
        <f t="shared" si="1"/>
        <v>0</v>
      </c>
      <c r="I29" s="1"/>
    </row>
    <row r="30" spans="1:9">
      <c r="A30" s="118"/>
      <c r="B30" s="119"/>
      <c r="C30" s="92"/>
      <c r="D30" s="93"/>
      <c r="E30" s="97"/>
      <c r="F30" s="37"/>
      <c r="G30" s="38"/>
      <c r="H30" s="42">
        <f t="shared" si="1"/>
        <v>0</v>
      </c>
      <c r="I30" s="1"/>
    </row>
    <row r="31" spans="1:9">
      <c r="A31" s="118"/>
      <c r="B31" s="119"/>
      <c r="C31" s="94"/>
      <c r="D31" s="95"/>
      <c r="E31" s="98"/>
      <c r="F31" s="37"/>
      <c r="G31" s="38"/>
      <c r="H31" s="42">
        <f t="shared" si="1"/>
        <v>0</v>
      </c>
      <c r="I31" s="1"/>
    </row>
    <row r="32" spans="1:9" ht="16.5" hidden="1" customHeight="1">
      <c r="A32" s="118"/>
      <c r="B32" s="119"/>
      <c r="C32" s="112"/>
      <c r="D32" s="113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20"/>
      <c r="B33" s="121"/>
      <c r="C33" s="112"/>
      <c r="D33" s="113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22" t="s">
        <v>24</v>
      </c>
      <c r="B34" s="123"/>
      <c r="C34" s="10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106"/>
      <c r="E34" s="73">
        <f>SUM(H25:H31)</f>
        <v>2320000</v>
      </c>
      <c r="F34" s="74"/>
      <c r="G34" s="74"/>
      <c r="H34" s="140" t="s">
        <v>74</v>
      </c>
      <c r="I34" s="1"/>
    </row>
    <row r="35" spans="1:9" ht="14.25" customHeight="1">
      <c r="A35" s="124"/>
      <c r="B35" s="125"/>
      <c r="C35" s="107"/>
      <c r="D35" s="108"/>
      <c r="E35" s="75"/>
      <c r="F35" s="76"/>
      <c r="G35" s="76"/>
      <c r="H35" s="141"/>
      <c r="I35" s="1"/>
    </row>
    <row r="36" spans="1:9" ht="16.5" customHeight="1">
      <c r="A36" s="114" t="s">
        <v>27</v>
      </c>
      <c r="B36" s="115"/>
      <c r="C36" s="103" t="b">
        <f>IF(F38="카드+현금",Sheet3!C11,IF(F38="현금+카드",Sheet3!C4))</f>
        <v>0</v>
      </c>
      <c r="D36" s="104"/>
      <c r="E36" s="26" t="s">
        <v>73</v>
      </c>
      <c r="F36" s="147">
        <f>SUM(E22,E34)</f>
        <v>3301000</v>
      </c>
      <c r="G36" s="147"/>
      <c r="H36" s="27" t="s">
        <v>14</v>
      </c>
      <c r="I36" s="1"/>
    </row>
    <row r="37" spans="1:9" ht="16.5" customHeight="1">
      <c r="A37" s="114" t="s">
        <v>26</v>
      </c>
      <c r="B37" s="115"/>
      <c r="C37" s="101" t="b">
        <f>IF(F38="카드+현금",Sheet3!C9,IF(F38="현금+카드",Sheet3!C6))</f>
        <v>0</v>
      </c>
      <c r="D37" s="102"/>
      <c r="E37" s="26" t="s">
        <v>15</v>
      </c>
      <c r="F37" s="145">
        <f>F36*1.1-F36</f>
        <v>330100.00000000047</v>
      </c>
      <c r="G37" s="146"/>
      <c r="H37" s="28"/>
      <c r="I37" s="1"/>
    </row>
    <row r="38" spans="1:9" ht="17.25" customHeight="1">
      <c r="A38" s="114" t="s">
        <v>22</v>
      </c>
      <c r="B38" s="115"/>
      <c r="C38" s="103"/>
      <c r="D38" s="104"/>
      <c r="E38" s="26" t="s">
        <v>21</v>
      </c>
      <c r="F38" s="99" t="s">
        <v>59</v>
      </c>
      <c r="G38" s="10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22" t="s">
        <v>23</v>
      </c>
      <c r="B39" s="123"/>
      <c r="C39" s="127">
        <f>SUM(C36:C37)-C38</f>
        <v>0</v>
      </c>
      <c r="D39" s="128"/>
      <c r="E39" s="29" t="s">
        <v>60</v>
      </c>
      <c r="F39" s="149">
        <v>13100</v>
      </c>
      <c r="G39" s="150"/>
      <c r="H39" s="151"/>
      <c r="I39" s="1"/>
    </row>
    <row r="40" spans="1:9" ht="20.25" customHeight="1">
      <c r="A40" s="124"/>
      <c r="B40" s="125"/>
      <c r="C40" s="129"/>
      <c r="D40" s="130"/>
      <c r="E40" s="30" t="s">
        <v>16</v>
      </c>
      <c r="F40" s="148">
        <f>IF(F38="현금(이체X)",F36,IF(F38="웹결제",ROUND(Sheet2!B7,-4),IF(F38="이체 및 현금영수증",F36+F36*10%,IF(F38="이체 및 세금계산서",F36+F36*10%,IF(F38="이체 및 세금계산서",F36+F36*10%,)))))-F39</f>
        <v>3618000</v>
      </c>
      <c r="G40" s="148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5" t="s">
        <v>43</v>
      </c>
      <c r="G41" s="45"/>
      <c r="H41" s="33">
        <f>F40-(F37+F36)</f>
        <v>-13100.000000000466</v>
      </c>
      <c r="I41" s="1"/>
    </row>
    <row r="42" spans="1:9" ht="16.5" customHeight="1">
      <c r="B42" s="11"/>
      <c r="C42" s="1"/>
      <c r="D42" s="1"/>
      <c r="E42" s="126"/>
      <c r="F42" s="126"/>
      <c r="G42" s="126"/>
      <c r="H42" s="126"/>
      <c r="I42" s="1"/>
    </row>
    <row r="43" spans="1:9">
      <c r="A43" s="44"/>
      <c r="B43" s="44"/>
      <c r="C43" s="1"/>
      <c r="D43" s="1"/>
      <c r="E43" s="126"/>
      <c r="F43" s="126"/>
      <c r="G43" s="126"/>
      <c r="H43" s="126"/>
      <c r="I43" s="1"/>
    </row>
    <row r="44" spans="1:9">
      <c r="C44" s="1"/>
      <c r="D44" s="1"/>
      <c r="E44" s="126"/>
      <c r="F44" s="126"/>
      <c r="G44" s="126"/>
      <c r="H44" s="12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/>
  <mergeCells count="54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31"/>
    <mergeCell ref="E27:E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4" t="s">
        <v>54</v>
      </c>
      <c r="B3" s="44"/>
      <c r="C3" s="44"/>
      <c r="E3" t="s">
        <v>47</v>
      </c>
      <c r="F3">
        <f>Sheet1!F36</f>
        <v>3301000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3081100.0000000005</v>
      </c>
      <c r="D6" t="s">
        <v>50</v>
      </c>
    </row>
    <row r="8" spans="1:7">
      <c r="A8" s="44" t="s">
        <v>55</v>
      </c>
      <c r="B8" s="44"/>
      <c r="C8" s="44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3301000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3301000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3301000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2025-06-19T08:04:07Z</cp:lastPrinted>
  <dcterms:created xsi:type="dcterms:W3CDTF">2019-03-28T03:58:09Z</dcterms:created>
  <dcterms:modified xsi:type="dcterms:W3CDTF">2025-06-19T08:58:30Z</dcterms:modified>
</cp:coreProperties>
</file>