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A8F992C-D814-4893-81AB-5EDBFD188C35}" xr6:coauthVersionLast="46" xr6:coauthVersionMax="46" xr10:uidLastSave="{00000000-0000-0000-0000-000000000000}"/>
  <bookViews>
    <workbookView xWindow="3690" yWindow="196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<sst xmlns="http://schemas.openxmlformats.org/spreadsheetml/2006/main" count="85" uniqueCount="77">
  <si>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</si>
  <si>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</si>
  <si>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</si>
  <si>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</si>
  <si>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</si>
  <si>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</si>
  <si>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</si>
  <si>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</si>
  <si>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</si>
  <si>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</si>
  <si>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</si>
  <si>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</si>
  <si>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</si>
  <si>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</si>
  <si>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</si>
  <si>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</si>
  <si>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</si>
  <si>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</si>
  <si>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</si>
  <si>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</si>
  <si>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</si>
  <si>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</si>
  <si>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</si>
  <si>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</si>
  <si>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</si>
  <si>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</si>
  <si>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</si>
  <si>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</si>
  <si>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</si>
  <si>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</si>
  <si>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</si>
  <si>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</si>
  <si>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</si>
  <si>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</si>
  <si>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</si>
  <si>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</si>
  <si>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</si>
  <si>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</si>
  <si>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</si>
  <si>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</si>
  <si>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</si>
  <si>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</si>
  <si>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</si>
  <si>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</si>
  <si>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</si>
  <si>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</si>
  <si>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</si>
  <si>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</si>
  <si>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</si>
  <si>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</si>
  <si>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</si>
  <si>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</si>
  <si>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</si>
  <si>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</si>
  <si>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</si>
  <si>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</si>
  <si>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</si>
  <si>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</si>
  <si>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</si>
  <si>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</si>
  <si>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</si>
  <si>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</si>
  <si>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</si>
  <si>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코어i9-10세대 10900 (코멧레이크S) (정품)</t>
    <phoneticPr fontId="1" type="noConversion"/>
  </si>
  <si>
    <t>에너맥스 ETS-T50 AXE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</si>
  <si>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</si>
  <si>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</si>
  <si>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GIGABYTE 지포스 GT1030 UD2 2GB 미니미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</si>
  <si>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</si>
  <si>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</si>
  <si>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Classic II 풀체인지 500W 80PLUS 230V EU</t>
    <phoneticPr fontId="1" type="noConversion"/>
  </si>
  <si>
    <t>LG전자 24MP400</t>
    <phoneticPr fontId="1" type="noConversion"/>
  </si>
  <si>
    <t>Microsoft Windows 10 Home(DSP 64bit 한글)</t>
  </si>
  <si>
    <t>KVS(잠실교회)</t>
    <phoneticPr fontId="1" type="noConversion"/>
  </si>
  <si>
    <t>모니터</t>
    <phoneticPr fontId="1" type="noConversion"/>
  </si>
  <si>
    <t>앱코 NCORE 아수라 풀 아크릴 (블랙)</t>
    <phoneticPr fontId="1" type="noConversion"/>
  </si>
  <si>
    <t>LG전자 Super-Multi GH24NSD1 (벌크)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</si>
</sst>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5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73</v>
      </c>
      <c r="C1" s="44" t="s">
        <v>46</v>
      </c>
      <c r="D1" s="45"/>
      <c r="E1" s="105"/>
      <c r="F1" s="106"/>
      <c r="G1" s="106"/>
      <c r="H1" s="107"/>
    </row>
    <row r="2" spans="1:9" ht="22.5" customHeight="1">
      <c r="A2" s="15" t="s">
        <v>31</v>
      </c>
      <c r="B2" s="22">
        <v>1032880870</v>
      </c>
      <c r="C2" s="46"/>
      <c r="D2" s="47"/>
      <c r="E2" s="108"/>
      <c r="F2" s="109"/>
      <c r="G2" s="109"/>
      <c r="H2" s="110"/>
    </row>
    <row r="3" spans="1:9" ht="22.5" customHeight="1">
      <c r="A3" s="15" t="s">
        <v>32</v>
      </c>
      <c r="B3" s="17">
        <f ca="1">TODAY()</f>
        <v>44463</v>
      </c>
      <c r="C3" s="16" t="s">
        <v>33</v>
      </c>
      <c r="D3" s="21"/>
      <c r="E3" s="108"/>
      <c r="F3" s="109"/>
      <c r="G3" s="109"/>
      <c r="H3" s="110"/>
    </row>
    <row r="4" spans="1:9" ht="22.5" customHeight="1">
      <c r="A4" s="14" t="s">
        <v>30</v>
      </c>
      <c r="B4" s="50"/>
      <c r="C4" s="50"/>
      <c r="D4" s="51"/>
      <c r="E4" s="111"/>
      <c r="F4" s="112"/>
      <c r="G4" s="112"/>
      <c r="H4" s="113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63</v>
      </c>
      <c r="D6" s="62"/>
      <c r="E6" s="3" t="s">
        <v>52</v>
      </c>
      <c r="F6" s="6">
        <v>575000</v>
      </c>
      <c r="G6" s="3">
        <v>1</v>
      </c>
      <c r="H6" s="6">
        <f>F6*G6</f>
        <v>575000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53</v>
      </c>
      <c r="F7" s="6">
        <v>55000</v>
      </c>
      <c r="G7" s="3">
        <v>1</v>
      </c>
      <c r="H7" s="6">
        <f t="shared" ref="H7:H19" si="0">F7*G7</f>
        <v>55000</v>
      </c>
      <c r="I7" s="2"/>
    </row>
    <row r="8" spans="1:9" ht="24" customHeight="1">
      <c r="A8" s="36"/>
      <c r="B8" s="37"/>
      <c r="C8" s="117" t="s">
        <v>65</v>
      </c>
      <c r="D8" s="118"/>
      <c r="E8" s="3" t="s">
        <v>54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55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56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57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58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76</v>
      </c>
      <c r="D13" s="56"/>
      <c r="E13" s="3" t="s">
        <v>59</v>
      </c>
      <c r="F13" s="6">
        <v>25000</v>
      </c>
      <c r="G13" s="3">
        <v>1</v>
      </c>
      <c r="H13" s="6">
        <f t="shared" si="0"/>
        <v>25000</v>
      </c>
      <c r="I13" s="2"/>
    </row>
    <row r="14" spans="1:9" ht="24" customHeight="1">
      <c r="A14" s="36"/>
      <c r="B14" s="37"/>
      <c r="C14" s="55" t="s">
        <v>75</v>
      </c>
      <c r="D14" s="56"/>
      <c r="E14" s="3" t="s">
        <v>60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61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72</v>
      </c>
      <c r="D18" s="60"/>
      <c r="E18" s="4" t="s">
        <v>51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8">
        <f>SUM(H6:H19)</f>
        <v>1570000</v>
      </c>
      <c r="F20" s="68"/>
      <c r="G20" s="29">
        <v>1</v>
      </c>
      <c r="H20" s="116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1570000</v>
      </c>
      <c r="F21" s="68"/>
      <c r="G21" s="68"/>
      <c r="H21" s="116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6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33" t="s">
        <v>74</v>
      </c>
      <c r="F24" s="6">
        <v>175000</v>
      </c>
      <c r="G24" s="3">
        <v>1</v>
      </c>
      <c r="H24" s="6">
        <f>F24*G24</f>
        <v>175000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175000</v>
      </c>
      <c r="F33" s="70"/>
      <c r="G33" s="70"/>
      <c r="H33" s="114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5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21">
        <f>SUM(E21,E33)</f>
        <v>1745000</v>
      </c>
      <c r="G35" s="121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9">
        <f>F35*1.1-F35</f>
        <v>174500.00000000023</v>
      </c>
      <c r="G36" s="120"/>
      <c r="H36" s="10"/>
      <c r="I36" s="2"/>
    </row>
    <row r="37" spans="1:9" ht="17.25" customHeight="1">
      <c r="A37" s="75" t="s">
        <v>17</v>
      </c>
      <c r="B37" s="76"/>
      <c r="C37" s="99"/>
      <c r="D37" s="100"/>
      <c r="E37" s="8" t="s">
        <v>16</v>
      </c>
      <c r="F37" s="73" t="s">
        <v>49</v>
      </c>
      <c r="G37" s="74"/>
      <c r="H37" s="32"/>
      <c r="I37" s="2"/>
    </row>
    <row r="38" spans="1:9" ht="19.5" customHeight="1">
      <c r="A38" s="83" t="s">
        <v>18</v>
      </c>
      <c r="B38" s="84"/>
      <c r="C38" s="101">
        <f>SUM(C35:C36)-C37</f>
        <v>0</v>
      </c>
      <c r="D38" s="102"/>
      <c r="E38" s="25" t="s">
        <v>17</v>
      </c>
      <c r="F38" s="123"/>
      <c r="G38" s="124"/>
      <c r="H38" s="125"/>
      <c r="I38" s="2"/>
    </row>
    <row r="39" spans="1:9" ht="20.25" customHeight="1">
      <c r="A39" s="85"/>
      <c r="B39" s="86"/>
      <c r="C39" s="103"/>
      <c r="D39" s="104"/>
      <c r="E39" s="30" t="s">
        <v>10</v>
      </c>
      <c r="F39" s="122">
        <f>IF(F37="현금(이체X)",F35,IF(F37="카드",ROUND(Sheet2!B5,-4),IF(F37="이체 및 현금영수증",F35+F35*10%,IF(F37="이체 및 세금계산서",F35+F35*10%,IF(F37="이체 및 세금계산서",F35+F35*10%,)))))-F38</f>
        <v>1919500</v>
      </c>
      <c r="G39" s="122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1745000</v>
      </c>
    </row>
    <row r="5" spans="1:6">
      <c r="A5" t="s">
        <v>29</v>
      </c>
      <c r="B5">
        <f>B4*1.13</f>
        <v>1971849.9999999998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2021-09-24T06:46:44Z</dcterms:modified>
</cp:coreProperties>
</file>