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1043859-3B8E-4D5A-967B-811E591B08D6}" xr6:coauthVersionLast="45" xr6:coauthVersionMax="45" xr10:uidLastSave="{00000000-0000-0000-0000-000000000000}"/>
  <bookViews>
    <workbookView xWindow="7245" yWindow="159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<sst xmlns="http://schemas.openxmlformats.org/spreadsheetml/2006/main" count="87" uniqueCount="80">
  <si>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</si>
  <si>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</si>
  <si>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</si>
  <si>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</si>
  <si>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</si>
  <si>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</si>
  <si>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</si>
  <si>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</si>
  <si>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</si>
  <si>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</si>
  <si>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</si>
  <si>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</si>
  <si>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</si>
  <si>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</si>
  <si>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</si>
  <si>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</si>
  <si>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</si>
  <si>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</si>
  <si>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</si>
  <si>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</si>
  <si>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</si>
  <si>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</si>
  <si>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</si>
  <si>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</si>
  <si>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</si>
  <si>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</si>
  <si>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</si>
  <si>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</si>
  <si>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</si>
  <si>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</si>
  <si>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</si>
  <si>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</si>
  <si>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</si>
  <si>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</si>
  <si>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</si>
  <si>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</si>
  <si>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</si>
  <si>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</si>
  <si>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</si>
  <si>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</si>
  <si>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</si>
  <si>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</si>
  <si>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</si>
  <si>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</si>
  <si>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</si>
  <si>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</si>
  <si>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</si>
  <si>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</si>
  <si>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</si>
  <si>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</si>
  <si>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</si>
  <si>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</si>
  <si>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</si>
  <si>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</si>
  <si>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</si>
  <si>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</si>
  <si>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</si>
  <si>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</si>
  <si>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</si>
  <si>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</si>
  <si>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</si>
  <si>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</si>
  <si>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</si>
  <si>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</si>
  <si>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</si>
  <si>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</si>
  <si>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</si>
  <si>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</si>
  <si>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AMD 라이젠7-3세대 3700X (마티스) (정품)</t>
    <phoneticPr fontId="1" type="noConversion"/>
  </si>
  <si>
    <t>IPLEX Typhoon</t>
    <phoneticPr fontId="1" type="noConversion"/>
  </si>
  <si>
    <t>ASRock B450M 스틸레전드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</si>
  <si>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</si>
  <si>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</si>
  <si>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삼성전자 970 EVO Plus M.2 NVMe (500GB)</t>
    <phoneticPr fontId="1" type="noConversion"/>
  </si>
  <si>
    <t>아이구주 G50SE 풀 아크릴 (블랙)</t>
    <phoneticPr fontId="1" type="noConversion"/>
  </si>
  <si>
    <t>마이크로닉스 Classic II 600W</t>
    <phoneticPr fontId="1" type="noConversion"/>
  </si>
  <si>
    <t>삼성전자 DDR4 16G PC4-21300 (정품)</t>
    <phoneticPr fontId="1" type="noConversion"/>
  </si>
  <si>
    <t>램 8기가짜리에서 16기가로 변경시 금액</t>
    <phoneticPr fontId="1" type="noConversion"/>
  </si>
  <si>
    <t>참고</t>
    <phoneticPr fontId="1" type="noConversion"/>
  </si>
  <si>
    <t>사항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</si>
</sst>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G12" sqref="G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/>
      <c r="C1" s="93" t="s">
        <v>47</v>
      </c>
      <c r="D1" s="94"/>
      <c r="E1" s="43"/>
      <c r="F1" s="44"/>
      <c r="G1" s="44"/>
      <c r="H1" s="45"/>
    </row>
    <row r="2" spans="1:9" ht="22.5" customHeight="1">
      <c r="A2" s="18" t="s">
        <v>48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49</v>
      </c>
      <c r="B3" s="20">
        <f ca="1">TODAY()</f>
        <v>43967</v>
      </c>
      <c r="C3" s="19" t="s">
        <v>50</v>
      </c>
      <c r="D3" s="25"/>
      <c r="E3" s="46"/>
      <c r="F3" s="47"/>
      <c r="G3" s="47"/>
      <c r="H3" s="48"/>
    </row>
    <row r="4" spans="1:9" ht="22.5" customHeight="1">
      <c r="A4" s="17" t="s">
        <v>46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68</v>
      </c>
      <c r="D6" s="64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5.5" customHeight="1">
      <c r="A7" s="57"/>
      <c r="B7" s="58"/>
      <c r="C7" s="63" t="s">
        <v>69</v>
      </c>
      <c r="D7" s="64"/>
      <c r="E7" s="30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180000</v>
      </c>
      <c r="G10" s="3">
        <v>1</v>
      </c>
      <c r="H10" s="6">
        <f t="shared" si="0"/>
        <v>180000</v>
      </c>
      <c r="I10" s="2"/>
    </row>
    <row r="11" spans="1:9" ht="25.5" customHeight="1">
      <c r="A11" s="57"/>
      <c r="B11" s="58"/>
      <c r="C11" s="63" t="s">
        <v>73</v>
      </c>
      <c r="D11" s="64"/>
      <c r="E11" s="3" t="s">
        <v>10</v>
      </c>
      <c r="F11" s="6">
        <v>170000</v>
      </c>
      <c r="G11" s="3">
        <v>1</v>
      </c>
      <c r="H11" s="6">
        <f t="shared" si="0"/>
        <v>170000</v>
      </c>
      <c r="I11" s="2"/>
    </row>
    <row r="12" spans="1:9" ht="25.5" customHeight="1">
      <c r="A12" s="57"/>
      <c r="B12" s="58"/>
      <c r="C12" s="63" t="s">
        <v>76</v>
      </c>
      <c r="D12" s="64"/>
      <c r="E12" s="3" t="s">
        <v>78</v>
      </c>
      <c r="F12" s="6">
        <v>90000</v>
      </c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77</v>
      </c>
      <c r="D13" s="88"/>
      <c r="E13" s="3" t="s">
        <v>79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74</v>
      </c>
      <c r="D14" s="88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57"/>
      <c r="B15" s="58"/>
      <c r="C15" s="87" t="s">
        <v>75</v>
      </c>
      <c r="D15" s="88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57"/>
      <c r="B16" s="58"/>
      <c r="C16" s="89" t="s">
        <v>65</v>
      </c>
      <c r="D16" s="9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51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59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16</v>
      </c>
      <c r="D20" s="99"/>
      <c r="E20" s="68">
        <f>SUM(H6:H19)</f>
        <v>1160000</v>
      </c>
      <c r="F20" s="68"/>
      <c r="G20" s="24">
        <v>1</v>
      </c>
      <c r="H20" s="54" t="s">
        <v>18</v>
      </c>
      <c r="I20" s="2"/>
    </row>
    <row r="21" spans="1:9" ht="12.75" customHeight="1">
      <c r="A21" s="57"/>
      <c r="B21" s="58"/>
      <c r="C21" s="99"/>
      <c r="D21" s="99"/>
      <c r="E21" s="68">
        <f>E20*G20</f>
        <v>1160000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21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66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25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23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18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/>
      <c r="D35" s="86"/>
      <c r="E35" s="8" t="s">
        <v>4</v>
      </c>
      <c r="F35" s="67">
        <f>SUM(E21,E33)</f>
        <v>1160000</v>
      </c>
      <c r="G35" s="67"/>
      <c r="H35" s="9" t="s">
        <v>18</v>
      </c>
      <c r="I35" s="2"/>
    </row>
    <row r="36" spans="1:9" ht="16.5" customHeight="1">
      <c r="A36" s="75" t="s">
        <v>37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19</v>
      </c>
      <c r="F36" s="65">
        <f>F35*1.1-F35</f>
        <v>116000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31</v>
      </c>
      <c r="F37" s="69" t="s">
        <v>67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9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20</v>
      </c>
      <c r="F39" s="68">
        <f>IF(F37="현금(이체X)",F35,IF(F37="카드",F35+F35*13%,IF(F37="이체 및 현금영수증",F35+F35*10%,IF(F37="이체 및 세금계산서",F35+F35*10%,IF(F37="이체 및 세금계산서",F35+F35*10%,)))))-F38</f>
        <v>1310800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32</v>
      </c>
      <c r="B1" t="s">
        <v>22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28</v>
      </c>
      <c r="B2" t="s">
        <v>18</v>
      </c>
      <c r="C2" t="s">
        <v>44</v>
      </c>
      <c r="D2" t="s">
        <v>40</v>
      </c>
    </row>
    <row r="3" spans="1:6">
      <c r="A3" t="s">
        <v>29</v>
      </c>
      <c r="B3" t="s">
        <v>36</v>
      </c>
      <c r="D3" s="16" t="s">
        <v>42</v>
      </c>
    </row>
    <row r="4" spans="1:6">
      <c r="A4" t="s">
        <v>30</v>
      </c>
      <c r="B4" s="12">
        <f>Sheet1!F35-(Sheet1!C35)</f>
        <v>1160000</v>
      </c>
    </row>
    <row r="5" spans="1:6">
      <c r="A5" t="s">
        <v>45</v>
      </c>
      <c r="B5">
        <f>B4*1.13</f>
        <v>1310799.9999999998</v>
      </c>
    </row>
    <row r="6" spans="1:6">
      <c r="A6" t="s">
        <v>43</v>
      </c>
    </row>
    <row r="7" spans="1:6">
      <c r="A7" t="s">
        <v>17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2020-05-16T07:23:26Z</dcterms:modified>
</cp:coreProperties>
</file>