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019225F-48C4-4328-9286-F517B5CE54A4}" xr6:coauthVersionLast="47" xr6:coauthVersionMax="47" xr10:uidLastSave="{00000000-0000-0000-0000-000000000000}"/>
  <bookViews>
    <workbookView xWindow="12075" yWindow="0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<sst xmlns="http://schemas.openxmlformats.org/spreadsheetml/2006/main" count="99" uniqueCount="90">
  <si>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</si>
  <si>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</si>
  <si>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</si>
  <si>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</si>
  <si>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</si>
  <si>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</si>
  <si>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</si>
  <si>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</si>
  <si>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</si>
  <si>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</si>
  <si>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</si>
  <si>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</si>
  <si>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</si>
  <si>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</si>
  <si>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</si>
  <si>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</si>
  <si>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</si>
  <si>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</si>
  <si>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</si>
  <si>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</si>
  <si>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</si>
  <si>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</si>
  <si>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</si>
  <si>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</si>
  <si>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</si>
  <si>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</si>
  <si>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</si>
  <si>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</si>
  <si>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</si>
  <si>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</si>
  <si>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</si>
  <si>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</si>
  <si>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</si>
  <si>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</si>
  <si>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</si>
  <si>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</si>
  <si>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</si>
  <si>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</si>
  <si>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</si>
  <si>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</si>
  <si>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</si>
  <si>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</si>
  <si>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</si>
  <si>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</si>
  <si>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</si>
  <si>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</si>
  <si>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</si>
  <si>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</si>
  <si>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</si>
  <si>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</si>
  <si>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</si>
  <si>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</si>
  <si>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</si>
  <si>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</si>
  <si>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</si>
  <si>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</si>
  <si>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</si>
  <si>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</si>
  <si>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</si>
  <si>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</si>
  <si>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</si>
  <si>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</si>
  <si>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</si>
  <si>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</si>
  <si>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</si>
  <si>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</si>
  <si>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</si>
  <si>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</si>
  <si>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</si>
  <si>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</si>
  <si>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</si>
  <si>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</si>
  <si>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</si>
  <si>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</si>
  <si>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</si>
  <si>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</si>
  <si>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</si>
  <si>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라이젠7-6세대 9800X3D (그래니트 릿지) (멀티팩 정품)</t>
    <phoneticPr fontId="1" type="noConversion"/>
  </si>
  <si>
    <t>3RSYS Socoool RC1900 ARGB 솔더링 (블랙)</t>
    <phoneticPr fontId="1" type="noConversion"/>
  </si>
  <si>
    <t>MSI PRO B850M-A WIFI</t>
    <phoneticPr fontId="1" type="noConversion"/>
  </si>
  <si>
    <t>darkFlash DS900 ARGB 강화유리 (블랙)</t>
    <phoneticPr fontId="1" type="noConversion"/>
  </si>
  <si>
    <t>SSD+메모리+그래픽 수급이좋지않고,</t>
    <phoneticPr fontId="1" type="noConversion"/>
  </si>
  <si>
    <t xml:space="preserve">가격인상으로인한 소량씩 입고 되고 있습니다. </t>
    <phoneticPr fontId="1" type="noConversion"/>
  </si>
  <si>
    <t>참고부탁드립니다.</t>
    <phoneticPr fontId="1" type="noConversion"/>
  </si>
  <si>
    <r>
      <t xml:space="preserve">마이크론 Crucial DDR5-5600 CL46 병행수입(16GB) = </t>
    </r>
    <r>
      <rPr>
        <sz val="9"/>
        <color rgb="FFFF0000"/>
        <rFont val="맑은 고딕"/>
        <family val="3"/>
        <charset val="129"/>
        <scheme val="minor"/>
      </rPr>
      <t>32GB구성 (수입사AS 3년보증)</t>
    </r>
    <phoneticPr fontId="1" type="noConversion"/>
  </si>
  <si>
    <t>PALIT 지포스 RTX 5070 Ti GAMINGPRO  D7 16GB 이엠텍</t>
    <phoneticPr fontId="1" type="noConversion"/>
  </si>
  <si>
    <t>키오시아 EXCERIA PLUS G3 M.2 NVMe (1TB)</t>
    <phoneticPr fontId="1" type="noConversion"/>
  </si>
  <si>
    <t>마이크로닉스 Classic II 850W 80PLUS골드 풀모듈러 ATX3.1</t>
    <phoneticPr fontId="1" type="noConversion"/>
  </si>
  <si>
    <t>이경준 고객님(김태현님소개)</t>
    <phoneticPr fontId="1" type="noConversion"/>
  </si>
  <si>
    <t>장패드 두장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</si>
</sst>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  <font>
      <sz val="9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126" t="s">
        <v>67</v>
      </c>
      <c r="D1" s="127"/>
      <c r="E1" s="56"/>
      <c r="F1" s="57"/>
      <c r="G1" s="57"/>
      <c r="H1" s="58"/>
    </row>
    <row r="2" spans="1:9" ht="22.5" customHeight="1">
      <c r="A2" s="14" t="s">
        <v>34</v>
      </c>
      <c r="B2" s="15">
        <v>1042341113</v>
      </c>
      <c r="C2" s="128"/>
      <c r="D2" s="129"/>
      <c r="E2" s="59"/>
      <c r="F2" s="60"/>
      <c r="G2" s="60"/>
      <c r="H2" s="61"/>
    </row>
    <row r="3" spans="1:9" ht="22.5" customHeight="1">
      <c r="A3" s="14" t="s">
        <v>35</v>
      </c>
      <c r="B3" s="16">
        <f ca="1">TODAY()</f>
        <v>46046</v>
      </c>
      <c r="C3" s="14" t="s">
        <v>36</v>
      </c>
      <c r="D3" s="17"/>
      <c r="E3" s="59"/>
      <c r="F3" s="60"/>
      <c r="G3" s="60"/>
      <c r="H3" s="61"/>
    </row>
    <row r="4" spans="1:9" ht="22.5" customHeight="1">
      <c r="A4" s="18" t="s">
        <v>33</v>
      </c>
      <c r="B4" s="130"/>
      <c r="C4" s="130"/>
      <c r="D4" s="131"/>
      <c r="E4" s="62"/>
      <c r="F4" s="63"/>
      <c r="G4" s="63"/>
      <c r="H4" s="64"/>
    </row>
    <row r="5" spans="1:9">
      <c r="A5" s="68" t="s">
        <v>0</v>
      </c>
      <c r="B5" s="69"/>
      <c r="C5" s="68" t="s">
        <v>5</v>
      </c>
      <c r="D5" s="69"/>
      <c r="E5" s="19" t="s">
        <v>1</v>
      </c>
      <c r="F5" s="19"/>
      <c r="G5" s="19"/>
      <c r="H5" s="19" t="s">
        <v>4</v>
      </c>
    </row>
    <row r="6" spans="1:9" ht="24" customHeight="1">
      <c r="A6" s="110" t="s">
        <v>68</v>
      </c>
      <c r="B6" s="111"/>
      <c r="C6" s="70" t="s">
        <v>77</v>
      </c>
      <c r="D6" s="71"/>
      <c r="E6" s="20" t="s">
        <v>6</v>
      </c>
      <c r="F6" s="21">
        <v>715000</v>
      </c>
      <c r="G6" s="20">
        <v>1</v>
      </c>
      <c r="H6" s="34">
        <f>F6*G6</f>
        <v>715000</v>
      </c>
      <c r="I6" s="1"/>
    </row>
    <row r="7" spans="1:9" ht="24" customHeight="1">
      <c r="A7" s="112"/>
      <c r="B7" s="113"/>
      <c r="C7" s="72" t="s">
        <v>78</v>
      </c>
      <c r="D7" s="73"/>
      <c r="E7" s="22" t="s">
        <v>11</v>
      </c>
      <c r="F7" s="21">
        <v>83000</v>
      </c>
      <c r="G7" s="20">
        <v>1</v>
      </c>
      <c r="H7" s="34">
        <f t="shared" ref="H7:H20" si="0">F7*G7</f>
        <v>83000</v>
      </c>
      <c r="I7" s="1"/>
    </row>
    <row r="8" spans="1:9" ht="25.5" customHeight="1">
      <c r="A8" s="112"/>
      <c r="B8" s="113"/>
      <c r="C8" s="74" t="s">
        <v>79</v>
      </c>
      <c r="D8" s="75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2"/>
      <c r="B9" s="113"/>
      <c r="C9" s="72" t="s">
        <v>84</v>
      </c>
      <c r="D9" s="73"/>
      <c r="E9" s="43" t="s">
        <v>8</v>
      </c>
      <c r="F9" s="44">
        <v>360000</v>
      </c>
      <c r="G9" s="43">
        <v>2</v>
      </c>
      <c r="H9" s="34">
        <f t="shared" si="0"/>
        <v>720000</v>
      </c>
      <c r="I9" s="1"/>
    </row>
    <row r="10" spans="1:9" ht="24" customHeight="1">
      <c r="A10" s="112"/>
      <c r="B10" s="113"/>
      <c r="C10" s="72" t="s">
        <v>85</v>
      </c>
      <c r="D10" s="73"/>
      <c r="E10" s="20" t="s">
        <v>9</v>
      </c>
      <c r="F10" s="21">
        <v>1390000</v>
      </c>
      <c r="G10" s="20">
        <v>1</v>
      </c>
      <c r="H10" s="34">
        <f t="shared" si="0"/>
        <v>1390000</v>
      </c>
      <c r="I10" s="1"/>
    </row>
    <row r="11" spans="1:9" ht="24" customHeight="1">
      <c r="A11" s="112"/>
      <c r="B11" s="113"/>
      <c r="C11" s="70"/>
      <c r="D11" s="71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2"/>
      <c r="B12" s="113"/>
      <c r="C12" s="140" t="s">
        <v>86</v>
      </c>
      <c r="D12" s="73"/>
      <c r="E12" s="43" t="s">
        <v>10</v>
      </c>
      <c r="F12" s="44">
        <v>250000</v>
      </c>
      <c r="G12" s="43">
        <v>1</v>
      </c>
      <c r="H12" s="34">
        <f t="shared" si="0"/>
        <v>250000</v>
      </c>
      <c r="I12" s="1"/>
    </row>
    <row r="13" spans="1:9" ht="31.5" customHeight="1">
      <c r="A13" s="112"/>
      <c r="B13" s="113"/>
      <c r="C13" s="135"/>
      <c r="D13" s="136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2"/>
      <c r="B14" s="113"/>
      <c r="C14" s="135" t="s">
        <v>80</v>
      </c>
      <c r="D14" s="136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12"/>
      <c r="B15" s="113"/>
      <c r="C15" s="135" t="s">
        <v>87</v>
      </c>
      <c r="D15" s="136"/>
      <c r="E15" s="20" t="s">
        <v>62</v>
      </c>
      <c r="F15" s="21">
        <v>145000</v>
      </c>
      <c r="G15" s="20">
        <v>1</v>
      </c>
      <c r="H15" s="34">
        <f t="shared" si="0"/>
        <v>145000</v>
      </c>
      <c r="I15" s="1"/>
    </row>
    <row r="16" spans="1:9" ht="24" customHeight="1">
      <c r="A16" s="112"/>
      <c r="B16" s="113"/>
      <c r="C16" s="135"/>
      <c r="D16" s="137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2"/>
      <c r="B17" s="113"/>
      <c r="C17" s="141" t="s">
        <v>74</v>
      </c>
      <c r="D17" s="121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2"/>
      <c r="B18" s="113"/>
      <c r="C18" s="120" t="s">
        <v>75</v>
      </c>
      <c r="D18" s="121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2"/>
      <c r="B19" s="113"/>
      <c r="C19" s="138" t="s">
        <v>76</v>
      </c>
      <c r="D19" s="139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2"/>
      <c r="B20" s="113"/>
      <c r="C20" s="133"/>
      <c r="D20" s="134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4" t="s">
        <v>69</v>
      </c>
      <c r="B21" s="115"/>
      <c r="C21" s="132" t="s">
        <v>12</v>
      </c>
      <c r="D21" s="132"/>
      <c r="E21" s="105">
        <f>SUM(H6:H20)</f>
        <v>3643000</v>
      </c>
      <c r="F21" s="105"/>
      <c r="G21" s="39">
        <v>1</v>
      </c>
      <c r="H21" s="67" t="s">
        <v>66</v>
      </c>
      <c r="I21" s="1"/>
    </row>
    <row r="22" spans="1:9" ht="12.75" customHeight="1">
      <c r="A22" s="116"/>
      <c r="B22" s="117"/>
      <c r="C22" s="132"/>
      <c r="D22" s="132"/>
      <c r="E22" s="105">
        <f>E21*G21</f>
        <v>3643000</v>
      </c>
      <c r="F22" s="105"/>
      <c r="G22" s="105"/>
      <c r="H22" s="67"/>
      <c r="I22" s="1"/>
    </row>
    <row r="23" spans="1:9" ht="12.75" customHeight="1">
      <c r="A23" s="116"/>
      <c r="B23" s="117"/>
      <c r="C23" s="132"/>
      <c r="D23" s="132"/>
      <c r="E23" s="105"/>
      <c r="F23" s="105"/>
      <c r="G23" s="105"/>
      <c r="H23" s="67"/>
      <c r="I23" s="1"/>
    </row>
    <row r="24" spans="1:9" ht="17.25" customHeight="1">
      <c r="A24" s="116"/>
      <c r="B24" s="117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8"/>
      <c r="B25" s="119"/>
      <c r="C25" s="101" t="s">
        <v>81</v>
      </c>
      <c r="D25" s="102"/>
      <c r="E25" s="41"/>
      <c r="F25" s="37"/>
      <c r="G25" s="38"/>
      <c r="H25" s="42">
        <f>F25*G25</f>
        <v>0</v>
      </c>
      <c r="I25" s="1"/>
    </row>
    <row r="26" spans="1:9" ht="25.15" customHeight="1">
      <c r="A26" s="85" t="s">
        <v>70</v>
      </c>
      <c r="B26" s="86"/>
      <c r="C26" s="122" t="s">
        <v>82</v>
      </c>
      <c r="D26" s="122"/>
      <c r="E26" s="41"/>
      <c r="F26" s="37"/>
      <c r="G26" s="38"/>
      <c r="H26" s="42">
        <f>F26*G26</f>
        <v>0</v>
      </c>
      <c r="I26" s="1"/>
    </row>
    <row r="27" spans="1:9">
      <c r="A27" s="87"/>
      <c r="B27" s="88"/>
      <c r="C27" s="122" t="s">
        <v>83</v>
      </c>
      <c r="D27" s="122"/>
      <c r="E27" s="41"/>
      <c r="F27" s="37"/>
      <c r="G27" s="38"/>
      <c r="H27" s="42">
        <f t="shared" ref="H27:H33" si="1">F27*G27</f>
        <v>0</v>
      </c>
      <c r="I27" s="1"/>
    </row>
    <row r="28" spans="1:9">
      <c r="A28" s="87"/>
      <c r="B28" s="88"/>
      <c r="C28" s="123" t="s">
        <v>89</v>
      </c>
      <c r="D28" s="123"/>
      <c r="E28" s="41"/>
      <c r="F28" s="37"/>
      <c r="G28" s="38"/>
      <c r="H28" s="42">
        <f t="shared" si="1"/>
        <v>0</v>
      </c>
      <c r="I28" s="1"/>
    </row>
    <row r="29" spans="1:9">
      <c r="A29" s="87"/>
      <c r="B29" s="88"/>
      <c r="C29" s="123"/>
      <c r="D29" s="123"/>
      <c r="E29" s="41"/>
      <c r="F29" s="37"/>
      <c r="G29" s="38"/>
      <c r="H29" s="42">
        <f t="shared" si="1"/>
        <v>0</v>
      </c>
      <c r="I29" s="1"/>
    </row>
    <row r="30" spans="1:9">
      <c r="A30" s="87"/>
      <c r="B30" s="88"/>
      <c r="C30" s="123"/>
      <c r="D30" s="123"/>
      <c r="E30" s="41"/>
      <c r="F30" s="37"/>
      <c r="G30" s="38"/>
      <c r="H30" s="42">
        <f t="shared" si="1"/>
        <v>0</v>
      </c>
      <c r="I30" s="1"/>
    </row>
    <row r="31" spans="1:9">
      <c r="A31" s="87"/>
      <c r="B31" s="88"/>
      <c r="C31" s="123"/>
      <c r="D31" s="12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7"/>
      <c r="B32" s="88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9"/>
      <c r="B33" s="90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6" t="s">
        <v>24</v>
      </c>
      <c r="B34" s="47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106">
        <f>SUM(H25:H31)</f>
        <v>0</v>
      </c>
      <c r="F34" s="107"/>
      <c r="G34" s="107"/>
      <c r="H34" s="65" t="s">
        <v>65</v>
      </c>
      <c r="I34" s="1"/>
    </row>
    <row r="35" spans="1:9" ht="14.25" customHeight="1">
      <c r="A35" s="48"/>
      <c r="B35" s="49"/>
      <c r="C35" s="97"/>
      <c r="D35" s="98"/>
      <c r="E35" s="108"/>
      <c r="F35" s="109"/>
      <c r="G35" s="109"/>
      <c r="H35" s="66"/>
      <c r="I35" s="1"/>
    </row>
    <row r="36" spans="1:9" ht="16.5" customHeight="1">
      <c r="A36" s="83" t="s">
        <v>27</v>
      </c>
      <c r="B36" s="84"/>
      <c r="C36" s="50" t="b">
        <f>IF(F38="카드+현금",Sheet3!C11,IF(F38="현금+카드",Sheet3!C4))</f>
        <v>0</v>
      </c>
      <c r="D36" s="51"/>
      <c r="E36" s="26" t="s">
        <v>64</v>
      </c>
      <c r="F36" s="78">
        <f>SUM(E22,E34)</f>
        <v>3643000</v>
      </c>
      <c r="G36" s="78"/>
      <c r="H36" s="27" t="s">
        <v>14</v>
      </c>
      <c r="I36" s="1"/>
    </row>
    <row r="37" spans="1:9" ht="16.5" customHeight="1">
      <c r="A37" s="83" t="s">
        <v>26</v>
      </c>
      <c r="B37" s="84"/>
      <c r="C37" s="93" t="b">
        <f>IF(F38="카드+현금",Sheet3!C9,IF(F38="현금+카드",Sheet3!C6))</f>
        <v>0</v>
      </c>
      <c r="D37" s="94"/>
      <c r="E37" s="26" t="s">
        <v>15</v>
      </c>
      <c r="F37" s="76">
        <f>F36*1.1-F36</f>
        <v>364300.00000000047</v>
      </c>
      <c r="G37" s="77"/>
      <c r="H37" s="28"/>
      <c r="I37" s="1"/>
    </row>
    <row r="38" spans="1:9" ht="17.25" customHeight="1">
      <c r="A38" s="83" t="s">
        <v>22</v>
      </c>
      <c r="B38" s="84"/>
      <c r="C38" s="50"/>
      <c r="D38" s="51"/>
      <c r="E38" s="26" t="s">
        <v>21</v>
      </c>
      <c r="F38" s="91" t="s">
        <v>59</v>
      </c>
      <c r="G38" s="92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6" t="s">
        <v>23</v>
      </c>
      <c r="B39" s="47"/>
      <c r="C39" s="52">
        <f>SUM(C36:C37)-C38</f>
        <v>0</v>
      </c>
      <c r="D39" s="53"/>
      <c r="E39" s="29" t="s">
        <v>60</v>
      </c>
      <c r="F39" s="80"/>
      <c r="G39" s="81"/>
      <c r="H39" s="82"/>
      <c r="I39" s="1"/>
    </row>
    <row r="40" spans="1:9" ht="20.25" customHeight="1">
      <c r="A40" s="48"/>
      <c r="B40" s="49"/>
      <c r="C40" s="54"/>
      <c r="D40" s="55"/>
      <c r="E40" s="30" t="s">
        <v>16</v>
      </c>
      <c r="F40" s="79">
        <f>IF(F38="현금(이체X)",F36,IF(F38="웹결제",ROUND(Sheet2!B7,-4),IF(F38="이체 및 현금영수증",F36+F36*10%,IF(F38="이체 및 세금계산서",F36+F36*10%,IF(F38="이체 및 세금계산서",F36+F36*10%,)))))-F39</f>
        <v>4007300</v>
      </c>
      <c r="G40" s="7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0</v>
      </c>
      <c r="I41" s="1"/>
    </row>
    <row r="42" spans="1:9" ht="16.5" customHeight="1">
      <c r="B42" s="11"/>
      <c r="C42" s="1"/>
      <c r="D42" s="1"/>
      <c r="E42" s="45"/>
      <c r="F42" s="45"/>
      <c r="G42" s="45"/>
      <c r="H42" s="45"/>
      <c r="I42" s="1"/>
    </row>
    <row r="43" spans="1:9">
      <c r="A43" s="124"/>
      <c r="B43" s="124"/>
      <c r="C43" s="1"/>
      <c r="D43" s="1"/>
      <c r="E43" s="45"/>
      <c r="F43" s="45"/>
      <c r="G43" s="45"/>
      <c r="H43" s="45"/>
      <c r="I43" s="1"/>
    </row>
    <row r="44" spans="1:9">
      <c r="C44" s="1"/>
      <c r="D44" s="1"/>
      <c r="E44" s="45"/>
      <c r="F44" s="45"/>
      <c r="G44" s="45"/>
      <c r="H44" s="4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54</v>
      </c>
      <c r="B3" s="124"/>
      <c r="C3" s="124"/>
      <c r="E3" t="s">
        <v>47</v>
      </c>
      <c r="F3">
        <f>Sheet1!F36</f>
        <v>3643000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3457300.0000000005</v>
      </c>
      <c r="D6" t="s">
        <v>50</v>
      </c>
    </row>
    <row r="8" spans="1:7">
      <c r="A8" s="124" t="s">
        <v>55</v>
      </c>
      <c r="B8" s="124"/>
      <c r="C8" s="12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3643000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3643000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3643000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2026-01-21T02:13:54Z</cp:lastPrinted>
  <dcterms:created xsi:type="dcterms:W3CDTF">2019-03-28T03:58:09Z</dcterms:created>
  <dcterms:modified xsi:type="dcterms:W3CDTF">2026-01-24T06:24:51Z</dcterms:modified>
</cp:coreProperties>
</file>