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E44433DE-FA34-4AEB-8581-3AF19B4B1381}" xr6:coauthVersionLast="47" xr6:coauthVersionMax="47" xr10:uidLastSave="{00000000-0000-0000-0000-000000000000}"/>
  <bookViews>
    <workbookView xWindow="780" yWindow="270" windowWidth="16725" windowHeight="153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<sst xmlns="http://schemas.openxmlformats.org/spreadsheetml/2006/main" count="100" uniqueCount="91">
  <si>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</si>
  <si>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</si>
  <si>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</si>
  <si>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</si>
  <si>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</si>
  <si>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</si>
  <si>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</si>
  <si>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</si>
  <si>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</si>
  <si>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</si>
  <si>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</si>
  <si>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</si>
  <si>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</si>
  <si>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</si>
  <si>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</si>
  <si>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</si>
  <si>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</si>
  <si>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</si>
  <si>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</si>
  <si>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</si>
  <si>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</si>
  <si>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</si>
  <si>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</si>
  <si>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</si>
  <si>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</si>
  <si>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</si>
  <si>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</si>
  <si>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</si>
  <si>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</si>
  <si>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</si>
  <si>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</si>
  <si>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</si>
  <si>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</si>
  <si>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</si>
  <si>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</si>
  <si>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</si>
  <si>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</si>
  <si>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</si>
  <si>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</si>
  <si>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</si>
  <si>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</si>
  <si>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</si>
  <si>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</si>
  <si>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</si>
  <si>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</si>
  <si>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</si>
  <si>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</si>
  <si>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</si>
  <si>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</si>
  <si>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</si>
  <si>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</si>
  <si>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</si>
  <si>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</si>
  <si>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</si>
  <si>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</si>
  <si>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</si>
  <si>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</si>
  <si>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</si>
  <si>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</si>
  <si>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</si>
  <si>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</si>
  <si>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</si>
  <si>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</si>
  <si>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</si>
  <si>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</si>
  <si>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</si>
  <si>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</si>
  <si>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</si>
  <si>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</si>
  <si>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</si>
  <si>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</si>
  <si>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</si>
  <si>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</si>
  <si>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</si>
  <si>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</si>
  <si>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</si>
  <si>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</si>
  <si>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이연택 고객님(채널)디아블로</t>
    <phoneticPr fontId="1" type="noConversion"/>
  </si>
  <si>
    <t>DEEPCOOL AG620</t>
    <phoneticPr fontId="1" type="noConversion"/>
  </si>
  <si>
    <t>MSI PRO B650M-P</t>
    <phoneticPr fontId="1" type="noConversion"/>
  </si>
  <si>
    <t>TeamGroup DDR5-5600 CL46 Elite (8GB)</t>
    <phoneticPr fontId="1" type="noConversion"/>
  </si>
  <si>
    <t>앱코 NCORE 커넬 강화유리                               (후면쿨러 RGB는 블랙으로 변경)</t>
    <phoneticPr fontId="1" type="noConversion"/>
  </si>
  <si>
    <t>마이크로닉스 Classic II 풀체인지 600W 80PLUS브론즈 ATX3.1</t>
    <phoneticPr fontId="1" type="noConversion"/>
  </si>
  <si>
    <t>AMD 라이젠5-5세대 7500F (라파엘) (벌크)</t>
    <phoneticPr fontId="1" type="noConversion"/>
  </si>
  <si>
    <t>Western Digital WD Blue SN5000 M.2 NVMe (1TB)</t>
    <phoneticPr fontId="1" type="noConversion"/>
  </si>
  <si>
    <t>스피커 사운드바 서비스 (블랙)</t>
    <phoneticPr fontId="1" type="noConversion"/>
  </si>
  <si>
    <t>스피커</t>
    <phoneticPr fontId="1" type="noConversion"/>
  </si>
  <si>
    <t>PALIT 지포스 RTX 5060 DUAL OC D7 8GB          이엠텍 ( 블랙 ) 불빛이 없는걸로 변경</t>
    <phoneticPr fontId="1" type="noConversion"/>
  </si>
  <si>
    <t>DP TO HDMI 컨버터+장패드</t>
    <phoneticPr fontId="1" type="noConversion"/>
  </si>
  <si>
    <t>추가품목</t>
    <phoneticPr fontId="1" type="noConversion"/>
  </si>
  <si>
    <t>기존하드 선빼드림 1개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</si>
</sst>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176" fontId="10" fillId="7" borderId="1" xfId="0" applyNumberFormat="1" applyFont="1" applyFill="1" applyBorder="1" applyAlignment="1" applyProtection="1">
      <alignment horizontal="center" vertical="center"/>
      <protection locked="0"/>
    </xf>
    <xf numFmtId="176" fontId="10" fillId="11" borderId="1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6" zoomScaleNormal="100" zoomScaleSheetLayoutView="100" workbookViewId="0">
      <selection activeCell="C29" sqref="C29:D2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77</v>
      </c>
      <c r="C1" s="126" t="s">
        <v>69</v>
      </c>
      <c r="D1" s="127"/>
      <c r="E1" s="57"/>
      <c r="F1" s="58"/>
      <c r="G1" s="58"/>
      <c r="H1" s="59"/>
    </row>
    <row r="2" spans="1:9" ht="22.5" customHeight="1">
      <c r="A2" s="14" t="s">
        <v>34</v>
      </c>
      <c r="B2" s="15">
        <v>1090083680</v>
      </c>
      <c r="C2" s="128"/>
      <c r="D2" s="129"/>
      <c r="E2" s="60"/>
      <c r="F2" s="61"/>
      <c r="G2" s="61"/>
      <c r="H2" s="62"/>
    </row>
    <row r="3" spans="1:9" ht="22.5" customHeight="1">
      <c r="A3" s="14" t="s">
        <v>35</v>
      </c>
      <c r="B3" s="16">
        <f ca="1">TODAY()</f>
        <v>46039</v>
      </c>
      <c r="C3" s="14" t="s">
        <v>36</v>
      </c>
      <c r="D3" s="17"/>
      <c r="E3" s="60"/>
      <c r="F3" s="61"/>
      <c r="G3" s="61"/>
      <c r="H3" s="62"/>
    </row>
    <row r="4" spans="1:9" ht="22.5" customHeight="1">
      <c r="A4" s="18" t="s">
        <v>33</v>
      </c>
      <c r="B4" s="130"/>
      <c r="C4" s="130"/>
      <c r="D4" s="131"/>
      <c r="E4" s="63"/>
      <c r="F4" s="64"/>
      <c r="G4" s="64"/>
      <c r="H4" s="65"/>
    </row>
    <row r="5" spans="1:9">
      <c r="A5" s="69" t="s">
        <v>0</v>
      </c>
      <c r="B5" s="70"/>
      <c r="C5" s="69" t="s">
        <v>5</v>
      </c>
      <c r="D5" s="70"/>
      <c r="E5" s="19" t="s">
        <v>1</v>
      </c>
      <c r="F5" s="19"/>
      <c r="G5" s="19"/>
      <c r="H5" s="19" t="s">
        <v>4</v>
      </c>
    </row>
    <row r="6" spans="1:9" ht="24" customHeight="1">
      <c r="A6" s="111" t="s">
        <v>70</v>
      </c>
      <c r="B6" s="112"/>
      <c r="C6" s="71" t="s">
        <v>83</v>
      </c>
      <c r="D6" s="72"/>
      <c r="E6" s="20" t="s">
        <v>6</v>
      </c>
      <c r="F6" s="21">
        <v>220000</v>
      </c>
      <c r="G6" s="20">
        <v>1</v>
      </c>
      <c r="H6" s="34">
        <f>F6*G6</f>
        <v>220000</v>
      </c>
      <c r="I6" s="1"/>
    </row>
    <row r="7" spans="1:9" ht="24" customHeight="1">
      <c r="A7" s="113"/>
      <c r="B7" s="114"/>
      <c r="C7" s="73" t="s">
        <v>78</v>
      </c>
      <c r="D7" s="74"/>
      <c r="E7" s="22" t="s">
        <v>11</v>
      </c>
      <c r="F7" s="21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113"/>
      <c r="B8" s="114"/>
      <c r="C8" s="75" t="s">
        <v>79</v>
      </c>
      <c r="D8" s="76"/>
      <c r="E8" s="20" t="s">
        <v>7</v>
      </c>
      <c r="F8" s="21">
        <v>130000</v>
      </c>
      <c r="G8" s="20">
        <v>1</v>
      </c>
      <c r="H8" s="34">
        <f t="shared" si="0"/>
        <v>130000</v>
      </c>
      <c r="I8" s="1"/>
    </row>
    <row r="9" spans="1:9" ht="37.5" customHeight="1">
      <c r="A9" s="113"/>
      <c r="B9" s="114"/>
      <c r="C9" s="71" t="s">
        <v>80</v>
      </c>
      <c r="D9" s="72"/>
      <c r="E9" s="20" t="s">
        <v>8</v>
      </c>
      <c r="F9" s="44">
        <v>200000</v>
      </c>
      <c r="G9" s="20">
        <v>2</v>
      </c>
      <c r="H9" s="34">
        <f t="shared" si="0"/>
        <v>400000</v>
      </c>
      <c r="I9" s="1"/>
    </row>
    <row r="10" spans="1:9" ht="24" customHeight="1">
      <c r="A10" s="113"/>
      <c r="B10" s="114"/>
      <c r="C10" s="141" t="s">
        <v>87</v>
      </c>
      <c r="D10" s="142"/>
      <c r="E10" s="20" t="s">
        <v>9</v>
      </c>
      <c r="F10" s="43">
        <v>510000</v>
      </c>
      <c r="G10" s="45">
        <v>1</v>
      </c>
      <c r="H10" s="34">
        <f t="shared" si="0"/>
        <v>510000</v>
      </c>
      <c r="I10" s="1"/>
    </row>
    <row r="11" spans="1:9" ht="24" customHeight="1">
      <c r="A11" s="113"/>
      <c r="B11" s="114"/>
      <c r="C11" s="71"/>
      <c r="D11" s="72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3"/>
      <c r="B12" s="114"/>
      <c r="C12" s="143" t="s">
        <v>84</v>
      </c>
      <c r="D12" s="142"/>
      <c r="E12" s="20" t="s">
        <v>10</v>
      </c>
      <c r="F12" s="43">
        <v>295000</v>
      </c>
      <c r="G12" s="45">
        <v>1</v>
      </c>
      <c r="H12" s="34">
        <f t="shared" si="0"/>
        <v>295000</v>
      </c>
      <c r="I12" s="1"/>
    </row>
    <row r="13" spans="1:9" ht="31.5" customHeight="1">
      <c r="A13" s="113"/>
      <c r="B13" s="114"/>
      <c r="C13" s="135"/>
      <c r="D13" s="136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3"/>
      <c r="B14" s="114"/>
      <c r="C14" s="135" t="s">
        <v>81</v>
      </c>
      <c r="D14" s="136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13"/>
      <c r="B15" s="114"/>
      <c r="C15" s="135" t="s">
        <v>82</v>
      </c>
      <c r="D15" s="136"/>
      <c r="E15" s="20" t="s">
        <v>63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113"/>
      <c r="B16" s="114"/>
      <c r="C16" s="137"/>
      <c r="D16" s="138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3"/>
      <c r="B17" s="114"/>
      <c r="C17" s="144" t="s">
        <v>71</v>
      </c>
      <c r="D17" s="122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3"/>
      <c r="B18" s="114"/>
      <c r="C18" s="121" t="s">
        <v>72</v>
      </c>
      <c r="D18" s="122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3"/>
      <c r="B19" s="114"/>
      <c r="C19" s="139" t="s">
        <v>73</v>
      </c>
      <c r="D19" s="140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3"/>
      <c r="B20" s="114"/>
      <c r="C20" s="133"/>
      <c r="D20" s="134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5" t="s">
        <v>61</v>
      </c>
      <c r="B21" s="116"/>
      <c r="C21" s="132" t="s">
        <v>12</v>
      </c>
      <c r="D21" s="132"/>
      <c r="E21" s="106">
        <f>SUM(H6:H20)</f>
        <v>1764000</v>
      </c>
      <c r="F21" s="106"/>
      <c r="G21" s="39">
        <v>1</v>
      </c>
      <c r="H21" s="68" t="s">
        <v>76</v>
      </c>
      <c r="I21" s="1"/>
    </row>
    <row r="22" spans="1:9" ht="12.75" customHeight="1">
      <c r="A22" s="117"/>
      <c r="B22" s="118"/>
      <c r="C22" s="132"/>
      <c r="D22" s="132"/>
      <c r="E22" s="106">
        <f>E21*G21</f>
        <v>1764000</v>
      </c>
      <c r="F22" s="106"/>
      <c r="G22" s="106"/>
      <c r="H22" s="68"/>
      <c r="I22" s="1"/>
    </row>
    <row r="23" spans="1:9" ht="12.75" customHeight="1">
      <c r="A23" s="117"/>
      <c r="B23" s="118"/>
      <c r="C23" s="132"/>
      <c r="D23" s="132"/>
      <c r="E23" s="106"/>
      <c r="F23" s="106"/>
      <c r="G23" s="106"/>
      <c r="H23" s="68"/>
      <c r="I23" s="1"/>
    </row>
    <row r="24" spans="1:9" ht="17.25" customHeight="1">
      <c r="A24" s="117"/>
      <c r="B24" s="118"/>
      <c r="C24" s="100" t="s">
        <v>17</v>
      </c>
      <c r="D24" s="101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9"/>
      <c r="B25" s="120"/>
      <c r="C25" s="102" t="s">
        <v>85</v>
      </c>
      <c r="D25" s="103"/>
      <c r="E25" s="41" t="s">
        <v>86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86" t="s">
        <v>68</v>
      </c>
      <c r="B26" s="87"/>
      <c r="C26" s="123" t="s">
        <v>88</v>
      </c>
      <c r="D26" s="123"/>
      <c r="E26" s="41" t="s">
        <v>89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8"/>
      <c r="B27" s="89"/>
      <c r="C27" s="123" t="s">
        <v>90</v>
      </c>
      <c r="D27" s="123"/>
      <c r="E27" s="41"/>
      <c r="F27" s="37"/>
      <c r="G27" s="38"/>
      <c r="H27" s="42">
        <f t="shared" ref="H27:H33" si="1">F27*G27</f>
        <v>0</v>
      </c>
      <c r="I27" s="1"/>
    </row>
    <row r="28" spans="1:9">
      <c r="A28" s="88"/>
      <c r="B28" s="89"/>
      <c r="C28" s="123"/>
      <c r="D28" s="123"/>
      <c r="E28" s="41"/>
      <c r="F28" s="37"/>
      <c r="G28" s="38"/>
      <c r="H28" s="42">
        <f t="shared" si="1"/>
        <v>0</v>
      </c>
      <c r="I28" s="1"/>
    </row>
    <row r="29" spans="1:9">
      <c r="A29" s="88"/>
      <c r="B29" s="89"/>
      <c r="C29" s="123"/>
      <c r="D29" s="123"/>
      <c r="E29" s="41"/>
      <c r="F29" s="37"/>
      <c r="G29" s="38"/>
      <c r="H29" s="42">
        <f t="shared" si="1"/>
        <v>0</v>
      </c>
      <c r="I29" s="1"/>
    </row>
    <row r="30" spans="1:9">
      <c r="A30" s="88"/>
      <c r="B30" s="89"/>
      <c r="C30" s="123"/>
      <c r="D30" s="123"/>
      <c r="E30" s="41"/>
      <c r="F30" s="37"/>
      <c r="G30" s="38"/>
      <c r="H30" s="42">
        <f t="shared" si="1"/>
        <v>0</v>
      </c>
      <c r="I30" s="1"/>
    </row>
    <row r="31" spans="1:9">
      <c r="A31" s="88"/>
      <c r="B31" s="89"/>
      <c r="C31" s="123"/>
      <c r="D31" s="12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8"/>
      <c r="B32" s="89"/>
      <c r="C32" s="104"/>
      <c r="D32" s="105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90"/>
      <c r="B33" s="91"/>
      <c r="C33" s="104"/>
      <c r="D33" s="105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7" t="s">
        <v>24</v>
      </c>
      <c r="B34" s="48"/>
      <c r="C34" s="96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7"/>
      <c r="E34" s="107">
        <f>SUM(H25:H31)</f>
        <v>0</v>
      </c>
      <c r="F34" s="108"/>
      <c r="G34" s="108"/>
      <c r="H34" s="66" t="s">
        <v>75</v>
      </c>
      <c r="I34" s="1"/>
    </row>
    <row r="35" spans="1:9" ht="14.25" customHeight="1">
      <c r="A35" s="49"/>
      <c r="B35" s="50"/>
      <c r="C35" s="98"/>
      <c r="D35" s="99"/>
      <c r="E35" s="109"/>
      <c r="F35" s="110"/>
      <c r="G35" s="110"/>
      <c r="H35" s="67"/>
      <c r="I35" s="1"/>
    </row>
    <row r="36" spans="1:9" ht="16.5" customHeight="1">
      <c r="A36" s="84" t="s">
        <v>27</v>
      </c>
      <c r="B36" s="85"/>
      <c r="C36" s="51" t="b">
        <f>IF(F38="카드+현금",Sheet3!C11,IF(F38="현금+카드",Sheet3!C4))</f>
        <v>0</v>
      </c>
      <c r="D36" s="52"/>
      <c r="E36" s="26" t="s">
        <v>74</v>
      </c>
      <c r="F36" s="79">
        <f>SUM(E22,E34)</f>
        <v>1764000</v>
      </c>
      <c r="G36" s="79"/>
      <c r="H36" s="27" t="s">
        <v>14</v>
      </c>
      <c r="I36" s="1"/>
    </row>
    <row r="37" spans="1:9" ht="16.5" customHeight="1">
      <c r="A37" s="84" t="s">
        <v>26</v>
      </c>
      <c r="B37" s="85"/>
      <c r="C37" s="94" t="b">
        <f>IF(F38="카드+현금",Sheet3!C9,IF(F38="현금+카드",Sheet3!C6))</f>
        <v>0</v>
      </c>
      <c r="D37" s="95"/>
      <c r="E37" s="26" t="s">
        <v>15</v>
      </c>
      <c r="F37" s="77">
        <f>F36*1.1-F36</f>
        <v>176400.00000000023</v>
      </c>
      <c r="G37" s="78"/>
      <c r="H37" s="28"/>
      <c r="I37" s="1"/>
    </row>
    <row r="38" spans="1:9" ht="17.25" customHeight="1">
      <c r="A38" s="84" t="s">
        <v>22</v>
      </c>
      <c r="B38" s="85"/>
      <c r="C38" s="51"/>
      <c r="D38" s="52"/>
      <c r="E38" s="26" t="s">
        <v>21</v>
      </c>
      <c r="F38" s="92" t="s">
        <v>59</v>
      </c>
      <c r="G38" s="93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7" t="s">
        <v>23</v>
      </c>
      <c r="B39" s="48"/>
      <c r="C39" s="53">
        <f>SUM(C36:C37)-C38</f>
        <v>0</v>
      </c>
      <c r="D39" s="54"/>
      <c r="E39" s="29" t="s">
        <v>60</v>
      </c>
      <c r="F39" s="81">
        <v>20400</v>
      </c>
      <c r="G39" s="82"/>
      <c r="H39" s="83"/>
      <c r="I39" s="1"/>
    </row>
    <row r="40" spans="1:9" ht="20.25" customHeight="1">
      <c r="A40" s="49"/>
      <c r="B40" s="50"/>
      <c r="C40" s="55"/>
      <c r="D40" s="56"/>
      <c r="E40" s="30" t="s">
        <v>16</v>
      </c>
      <c r="F40" s="80">
        <f>IF(F38="현금(이체X)",F36,IF(F38="웹결제",ROUND(Sheet2!B7,-4),IF(F38="이체 및 현금영수증",F36+F36*10%,IF(F38="이체 및 세금계산서",F36+F36*10%,IF(F38="이체 및 세금계산서",F36+F36*10%,)))))-F39</f>
        <v>1920000</v>
      </c>
      <c r="G40" s="80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5" t="s">
        <v>43</v>
      </c>
      <c r="G41" s="125"/>
      <c r="H41" s="33">
        <f>F40-(F37+F36)</f>
        <v>-20400.000000000233</v>
      </c>
      <c r="I41" s="1"/>
    </row>
    <row r="42" spans="1:9" ht="16.5" customHeight="1">
      <c r="B42" s="11"/>
      <c r="C42" s="1"/>
      <c r="D42" s="1"/>
      <c r="E42" s="46"/>
      <c r="F42" s="46"/>
      <c r="G42" s="46"/>
      <c r="H42" s="46"/>
      <c r="I42" s="1"/>
    </row>
    <row r="43" spans="1:9">
      <c r="A43" s="124"/>
      <c r="B43" s="124"/>
      <c r="C43" s="1"/>
      <c r="D43" s="1"/>
      <c r="E43" s="46"/>
      <c r="F43" s="46"/>
      <c r="G43" s="46"/>
      <c r="H43" s="46"/>
      <c r="I43" s="1"/>
    </row>
    <row r="44" spans="1:9">
      <c r="C44" s="1"/>
      <c r="D44" s="1"/>
      <c r="E44" s="46"/>
      <c r="F44" s="46"/>
      <c r="G44" s="46"/>
      <c r="H44" s="46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4" t="s">
        <v>54</v>
      </c>
      <c r="B3" s="124"/>
      <c r="C3" s="124"/>
      <c r="E3" t="s">
        <v>47</v>
      </c>
      <c r="F3">
        <f>Sheet1!F36</f>
        <v>1764000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1390400</v>
      </c>
      <c r="D6" t="s">
        <v>50</v>
      </c>
    </row>
    <row r="8" spans="1:7">
      <c r="A8" s="124" t="s">
        <v>55</v>
      </c>
      <c r="B8" s="124"/>
      <c r="C8" s="124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1764000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1764000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1764000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2026-01-17T07:01:14Z</cp:lastPrinted>
  <dcterms:created xsi:type="dcterms:W3CDTF">2019-03-28T03:58:09Z</dcterms:created>
  <dcterms:modified xsi:type="dcterms:W3CDTF">2026-01-17T09:38:58Z</dcterms:modified>
</cp:coreProperties>
</file>