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1F62CAF-24F8-4009-8B55-B9CC3F217448}" xr6:coauthVersionLast="47" xr6:coauthVersionMax="47" xr10:uidLastSave="{00000000-0000-0000-0000-000000000000}"/>
  <bookViews>
    <workbookView xWindow="13380" yWindow="18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<sst xmlns="http://schemas.openxmlformats.org/spreadsheetml/2006/main" count="103" uniqueCount="94">
  <si>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</si>
  <si>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</si>
  <si>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</si>
  <si>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</si>
  <si>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</si>
  <si>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</si>
  <si>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</si>
  <si>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</si>
  <si>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</si>
  <si>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</si>
  <si>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</si>
  <si>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</si>
  <si>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</si>
  <si>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</si>
  <si>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</si>
  <si>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</si>
  <si>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</si>
  <si>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</si>
  <si>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</si>
  <si>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</si>
  <si>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</si>
  <si>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</si>
  <si>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</si>
  <si>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</si>
  <si>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</si>
  <si>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</si>
  <si>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</si>
  <si>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</si>
  <si>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</si>
  <si>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</si>
  <si>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</si>
  <si>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</si>
  <si>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</si>
  <si>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</si>
  <si>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</si>
  <si>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</si>
  <si>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</si>
  <si>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</si>
  <si>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</si>
  <si>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</si>
  <si>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</si>
  <si>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</si>
  <si>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</si>
  <si>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</si>
  <si>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</si>
  <si>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</si>
  <si>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</si>
  <si>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</si>
  <si>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</si>
  <si>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</si>
  <si>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</si>
  <si>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</si>
  <si>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</si>
  <si>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</si>
  <si>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</si>
  <si>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</si>
  <si>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</si>
  <si>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</si>
  <si>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</si>
  <si>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</si>
  <si>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</si>
  <si>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</si>
  <si>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</si>
  <si>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</si>
  <si>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</si>
  <si>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</si>
  <si>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</si>
  <si>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</si>
  <si>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</si>
  <si>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</si>
  <si>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</si>
  <si>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</si>
  <si>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</si>
  <si>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</si>
  <si>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</si>
  <si>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</si>
  <si>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MSI 지포스 RTX 3050 벤투스 2X E OC D6 6GB</t>
    <phoneticPr fontId="1" type="noConversion"/>
  </si>
  <si>
    <t>마이크로닉스 Classic II 풀체인지 600W 80PLUS브론즈 ATX3.1</t>
    <phoneticPr fontId="1" type="noConversion"/>
  </si>
  <si>
    <t>DEEPCOOL AG620</t>
    <phoneticPr fontId="1" type="noConversion"/>
  </si>
  <si>
    <t>마이크론 Crucial P310 M.2 NVMe 대원씨티에스 (500GB)</t>
    <phoneticPr fontId="1" type="noConversion"/>
  </si>
  <si>
    <t>앱코 G20 에픽 강화유리 (블랙)</t>
    <phoneticPr fontId="1" type="noConversion"/>
  </si>
  <si>
    <t>GIGABYTE B760M DS3H D4 램 4슬롯지원</t>
    <phoneticPr fontId="1" type="noConversion"/>
  </si>
  <si>
    <t>키보드셋트</t>
    <phoneticPr fontId="1" type="noConversion"/>
  </si>
  <si>
    <t>마우스패드</t>
    <phoneticPr fontId="1" type="noConversion"/>
  </si>
  <si>
    <t>장패드 서비스</t>
    <phoneticPr fontId="1" type="noConversion"/>
  </si>
  <si>
    <t>정원태 (웹개발)i7+64GB</t>
    <phoneticPr fontId="1" type="noConversion"/>
  </si>
  <si>
    <t xml:space="preserve">비즈텍 TREAVE DDR4-3200 CL22 (32GB)            SK하이닉스 칩 </t>
    <phoneticPr fontId="1" type="noConversion"/>
  </si>
  <si>
    <t>HDD</t>
    <phoneticPr fontId="1" type="noConversion"/>
  </si>
  <si>
    <t>Western Digital WD Blue 7200/256M (2TB, WD20EZBX)</t>
    <phoneticPr fontId="1" type="noConversion"/>
  </si>
  <si>
    <t>인텔 코어i7-14세대 14700F 8+12/16+12쓰레드 벌크</t>
    <phoneticPr fontId="1" type="noConversion"/>
  </si>
  <si>
    <t>Microsoft Windows 11 Home (처음사용자용 한글)</t>
    <phoneticPr fontId="1" type="noConversion"/>
  </si>
  <si>
    <t>로지텍 MK275 (정품)</t>
    <phoneticPr fontId="1" type="noConversion"/>
  </si>
  <si>
    <t>강남 퀵 배송 서비스</t>
    <phoneticPr fontId="1" type="noConversion"/>
  </si>
  <si>
    <t>배송비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</si>
</sst>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7" borderId="14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G28" sqref="G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7" t="s">
        <v>67</v>
      </c>
      <c r="D1" s="128"/>
      <c r="E1" s="58"/>
      <c r="F1" s="59"/>
      <c r="G1" s="59"/>
      <c r="H1" s="60"/>
    </row>
    <row r="2" spans="1:9" ht="22.5" customHeight="1">
      <c r="A2" s="14" t="s">
        <v>34</v>
      </c>
      <c r="B2" s="15">
        <v>1037033949</v>
      </c>
      <c r="C2" s="129"/>
      <c r="D2" s="130"/>
      <c r="E2" s="61"/>
      <c r="F2" s="62"/>
      <c r="G2" s="62"/>
      <c r="H2" s="63"/>
    </row>
    <row r="3" spans="1:9" ht="22.5" customHeight="1">
      <c r="A3" s="14" t="s">
        <v>35</v>
      </c>
      <c r="B3" s="16">
        <f ca="1">TODAY()</f>
        <v>46028</v>
      </c>
      <c r="C3" s="14" t="s">
        <v>36</v>
      </c>
      <c r="D3" s="17"/>
      <c r="E3" s="61"/>
      <c r="F3" s="62"/>
      <c r="G3" s="62"/>
      <c r="H3" s="63"/>
    </row>
    <row r="4" spans="1:9" ht="22.5" customHeight="1">
      <c r="A4" s="18" t="s">
        <v>33</v>
      </c>
      <c r="B4" s="131"/>
      <c r="C4" s="131"/>
      <c r="D4" s="132"/>
      <c r="E4" s="64"/>
      <c r="F4" s="65"/>
      <c r="G4" s="65"/>
      <c r="H4" s="66"/>
    </row>
    <row r="5" spans="1:9">
      <c r="A5" s="70" t="s">
        <v>0</v>
      </c>
      <c r="B5" s="71"/>
      <c r="C5" s="70" t="s">
        <v>5</v>
      </c>
      <c r="D5" s="71"/>
      <c r="E5" s="19" t="s">
        <v>1</v>
      </c>
      <c r="F5" s="19"/>
      <c r="G5" s="19"/>
      <c r="H5" s="19" t="s">
        <v>4</v>
      </c>
    </row>
    <row r="6" spans="1:9" ht="24" customHeight="1">
      <c r="A6" s="112" t="s">
        <v>68</v>
      </c>
      <c r="B6" s="113"/>
      <c r="C6" s="72" t="s">
        <v>89</v>
      </c>
      <c r="D6" s="73"/>
      <c r="E6" s="20" t="s">
        <v>6</v>
      </c>
      <c r="F6" s="21">
        <v>460000</v>
      </c>
      <c r="G6" s="20">
        <v>1</v>
      </c>
      <c r="H6" s="34">
        <f>F6*G6</f>
        <v>460000</v>
      </c>
      <c r="I6" s="1"/>
    </row>
    <row r="7" spans="1:9" ht="24" customHeight="1">
      <c r="A7" s="114"/>
      <c r="B7" s="115"/>
      <c r="C7" s="74" t="s">
        <v>78</v>
      </c>
      <c r="D7" s="75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4"/>
      <c r="B8" s="115"/>
      <c r="C8" s="76" t="s">
        <v>81</v>
      </c>
      <c r="D8" s="77"/>
      <c r="E8" s="20" t="s">
        <v>7</v>
      </c>
      <c r="F8" s="21">
        <v>145000</v>
      </c>
      <c r="G8" s="20">
        <v>1</v>
      </c>
      <c r="H8" s="34">
        <f t="shared" si="0"/>
        <v>145000</v>
      </c>
      <c r="I8" s="1"/>
    </row>
    <row r="9" spans="1:9" ht="37.5" customHeight="1">
      <c r="A9" s="114"/>
      <c r="B9" s="115"/>
      <c r="C9" s="72" t="s">
        <v>86</v>
      </c>
      <c r="D9" s="73"/>
      <c r="E9" s="20" t="s">
        <v>8</v>
      </c>
      <c r="F9" s="21">
        <v>365000</v>
      </c>
      <c r="G9" s="44">
        <v>2</v>
      </c>
      <c r="H9" s="34">
        <f t="shared" si="0"/>
        <v>730000</v>
      </c>
      <c r="I9" s="1"/>
    </row>
    <row r="10" spans="1:9" ht="24" customHeight="1">
      <c r="A10" s="114"/>
      <c r="B10" s="115"/>
      <c r="C10" s="74" t="s">
        <v>76</v>
      </c>
      <c r="D10" s="75"/>
      <c r="E10" s="20" t="s">
        <v>9</v>
      </c>
      <c r="F10" s="21">
        <v>275000</v>
      </c>
      <c r="G10" s="20">
        <v>1</v>
      </c>
      <c r="H10" s="34">
        <f t="shared" si="0"/>
        <v>275000</v>
      </c>
      <c r="I10" s="1"/>
    </row>
    <row r="11" spans="1:9" ht="24" customHeight="1">
      <c r="A11" s="114"/>
      <c r="B11" s="115"/>
      <c r="C11" s="141"/>
      <c r="D11" s="142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4"/>
      <c r="B12" s="115"/>
      <c r="C12" s="143" t="s">
        <v>79</v>
      </c>
      <c r="D12" s="75"/>
      <c r="E12" s="20" t="s">
        <v>10</v>
      </c>
      <c r="F12" s="21">
        <v>130000</v>
      </c>
      <c r="G12" s="20">
        <v>1</v>
      </c>
      <c r="H12" s="34">
        <f t="shared" si="0"/>
        <v>130000</v>
      </c>
      <c r="I12" s="1"/>
    </row>
    <row r="13" spans="1:9" ht="31.5" customHeight="1">
      <c r="A13" s="114"/>
      <c r="B13" s="115"/>
      <c r="C13" s="103" t="s">
        <v>88</v>
      </c>
      <c r="D13" s="104"/>
      <c r="E13" s="20" t="s">
        <v>87</v>
      </c>
      <c r="F13" s="21">
        <v>135000</v>
      </c>
      <c r="G13" s="20">
        <v>1</v>
      </c>
      <c r="H13" s="34">
        <f t="shared" si="0"/>
        <v>135000</v>
      </c>
      <c r="I13" s="1"/>
    </row>
    <row r="14" spans="1:9" ht="29.25" customHeight="1">
      <c r="A14" s="114"/>
      <c r="B14" s="115"/>
      <c r="C14" s="136" t="s">
        <v>80</v>
      </c>
      <c r="D14" s="137"/>
      <c r="E14" s="20" t="s">
        <v>61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114"/>
      <c r="B15" s="115"/>
      <c r="C15" s="136" t="s">
        <v>77</v>
      </c>
      <c r="D15" s="137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4"/>
      <c r="B16" s="115"/>
      <c r="C16" s="136"/>
      <c r="D16" s="13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4"/>
      <c r="B17" s="115"/>
      <c r="C17" s="144" t="s">
        <v>74</v>
      </c>
      <c r="D17" s="145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4"/>
      <c r="B18" s="115"/>
      <c r="C18" s="122" t="s">
        <v>90</v>
      </c>
      <c r="D18" s="123"/>
      <c r="E18" s="23" t="s">
        <v>72</v>
      </c>
      <c r="F18" s="24">
        <v>170000</v>
      </c>
      <c r="G18" s="23">
        <v>1</v>
      </c>
      <c r="H18" s="34">
        <f t="shared" si="0"/>
        <v>170000</v>
      </c>
      <c r="I18" s="1"/>
    </row>
    <row r="19" spans="1:9">
      <c r="A19" s="114"/>
      <c r="B19" s="115"/>
      <c r="C19" s="139" t="s">
        <v>75</v>
      </c>
      <c r="D19" s="14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4"/>
      <c r="B20" s="115"/>
      <c r="C20" s="134"/>
      <c r="D20" s="13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6" t="s">
        <v>69</v>
      </c>
      <c r="B21" s="117"/>
      <c r="C21" s="133" t="s">
        <v>12</v>
      </c>
      <c r="D21" s="133"/>
      <c r="E21" s="107">
        <f>SUM(H6:H20)</f>
        <v>2259000</v>
      </c>
      <c r="F21" s="107"/>
      <c r="G21" s="39">
        <v>1</v>
      </c>
      <c r="H21" s="69" t="s">
        <v>66</v>
      </c>
      <c r="I21" s="1"/>
    </row>
    <row r="22" spans="1:9" ht="12.75" customHeight="1">
      <c r="A22" s="118"/>
      <c r="B22" s="119"/>
      <c r="C22" s="133"/>
      <c r="D22" s="133"/>
      <c r="E22" s="107">
        <f>E21*G21</f>
        <v>2259000</v>
      </c>
      <c r="F22" s="107"/>
      <c r="G22" s="107"/>
      <c r="H22" s="69"/>
      <c r="I22" s="1"/>
    </row>
    <row r="23" spans="1:9" ht="12.75" customHeight="1">
      <c r="A23" s="118"/>
      <c r="B23" s="119"/>
      <c r="C23" s="133"/>
      <c r="D23" s="133"/>
      <c r="E23" s="107"/>
      <c r="F23" s="107"/>
      <c r="G23" s="107"/>
      <c r="H23" s="69"/>
      <c r="I23" s="1"/>
    </row>
    <row r="24" spans="1:9" ht="17.25" customHeight="1">
      <c r="A24" s="118"/>
      <c r="B24" s="119"/>
      <c r="C24" s="101" t="s">
        <v>17</v>
      </c>
      <c r="D24" s="102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20"/>
      <c r="B25" s="121"/>
      <c r="C25" s="103" t="s">
        <v>91</v>
      </c>
      <c r="D25" s="104"/>
      <c r="E25" s="45" t="s">
        <v>82</v>
      </c>
      <c r="F25" s="46">
        <v>35000</v>
      </c>
      <c r="G25" s="43">
        <v>1</v>
      </c>
      <c r="H25" s="42">
        <f>F25*G25</f>
        <v>35000</v>
      </c>
      <c r="I25" s="1"/>
    </row>
    <row r="26" spans="1:9" ht="25.15" customHeight="1">
      <c r="A26" s="87" t="s">
        <v>70</v>
      </c>
      <c r="B26" s="88"/>
      <c r="C26" s="124" t="s">
        <v>84</v>
      </c>
      <c r="D26" s="124"/>
      <c r="E26" s="41" t="s">
        <v>83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9"/>
      <c r="B27" s="90"/>
      <c r="C27" s="124" t="s">
        <v>92</v>
      </c>
      <c r="D27" s="124"/>
      <c r="E27" s="41" t="s">
        <v>93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9"/>
      <c r="B28" s="90"/>
      <c r="C28" s="124"/>
      <c r="D28" s="124"/>
      <c r="E28" s="41"/>
      <c r="F28" s="37"/>
      <c r="G28" s="38"/>
      <c r="H28" s="42">
        <f t="shared" si="1"/>
        <v>0</v>
      </c>
      <c r="I28" s="1"/>
    </row>
    <row r="29" spans="1:9">
      <c r="A29" s="89"/>
      <c r="B29" s="90"/>
      <c r="C29" s="124"/>
      <c r="D29" s="124"/>
      <c r="E29" s="41"/>
      <c r="F29" s="37"/>
      <c r="G29" s="38"/>
      <c r="H29" s="42">
        <f t="shared" si="1"/>
        <v>0</v>
      </c>
      <c r="I29" s="1"/>
    </row>
    <row r="30" spans="1:9">
      <c r="A30" s="89"/>
      <c r="B30" s="90"/>
      <c r="C30" s="124"/>
      <c r="D30" s="124"/>
      <c r="E30" s="41"/>
      <c r="F30" s="37"/>
      <c r="G30" s="38"/>
      <c r="H30" s="42">
        <f t="shared" si="1"/>
        <v>0</v>
      </c>
      <c r="I30" s="1"/>
    </row>
    <row r="31" spans="1:9">
      <c r="A31" s="89"/>
      <c r="B31" s="90"/>
      <c r="C31" s="124"/>
      <c r="D31" s="12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9"/>
      <c r="B32" s="90"/>
      <c r="C32" s="105"/>
      <c r="D32" s="106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1"/>
      <c r="B33" s="92"/>
      <c r="C33" s="105"/>
      <c r="D33" s="106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8" t="s">
        <v>24</v>
      </c>
      <c r="B34" s="49"/>
      <c r="C34" s="97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8"/>
      <c r="E34" s="108">
        <f>SUM(H25:H31)</f>
        <v>35000</v>
      </c>
      <c r="F34" s="109"/>
      <c r="G34" s="109"/>
      <c r="H34" s="67" t="s">
        <v>65</v>
      </c>
      <c r="I34" s="1"/>
    </row>
    <row r="35" spans="1:9" ht="14.25" customHeight="1">
      <c r="A35" s="50"/>
      <c r="B35" s="51"/>
      <c r="C35" s="99"/>
      <c r="D35" s="100"/>
      <c r="E35" s="110"/>
      <c r="F35" s="111"/>
      <c r="G35" s="111"/>
      <c r="H35" s="68"/>
      <c r="I35" s="1"/>
    </row>
    <row r="36" spans="1:9" ht="16.5" customHeight="1">
      <c r="A36" s="85" t="s">
        <v>27</v>
      </c>
      <c r="B36" s="86"/>
      <c r="C36" s="52" t="b">
        <f>IF(F38="카드+현금",Sheet3!C11,IF(F38="현금+카드",Sheet3!C4))</f>
        <v>0</v>
      </c>
      <c r="D36" s="53"/>
      <c r="E36" s="26" t="s">
        <v>64</v>
      </c>
      <c r="F36" s="80">
        <f>SUM(E22,E34)</f>
        <v>2294000</v>
      </c>
      <c r="G36" s="80"/>
      <c r="H36" s="27" t="s">
        <v>14</v>
      </c>
      <c r="I36" s="1"/>
    </row>
    <row r="37" spans="1:9" ht="16.5" customHeight="1">
      <c r="A37" s="85" t="s">
        <v>26</v>
      </c>
      <c r="B37" s="86"/>
      <c r="C37" s="95" t="b">
        <f>IF(F38="카드+현금",Sheet3!C9,IF(F38="현금+카드",Sheet3!C6))</f>
        <v>0</v>
      </c>
      <c r="D37" s="96"/>
      <c r="E37" s="26" t="s">
        <v>15</v>
      </c>
      <c r="F37" s="78">
        <f>F36*1.1-F36</f>
        <v>229400</v>
      </c>
      <c r="G37" s="79"/>
      <c r="H37" s="28"/>
      <c r="I37" s="1"/>
    </row>
    <row r="38" spans="1:9" ht="17.25" customHeight="1">
      <c r="A38" s="85" t="s">
        <v>22</v>
      </c>
      <c r="B38" s="86"/>
      <c r="C38" s="52"/>
      <c r="D38" s="53"/>
      <c r="E38" s="26" t="s">
        <v>21</v>
      </c>
      <c r="F38" s="93" t="s">
        <v>59</v>
      </c>
      <c r="G38" s="9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8" t="s">
        <v>23</v>
      </c>
      <c r="B39" s="49"/>
      <c r="C39" s="54">
        <f>SUM(C36:C37)-C38</f>
        <v>0</v>
      </c>
      <c r="D39" s="55"/>
      <c r="E39" s="29" t="s">
        <v>60</v>
      </c>
      <c r="F39" s="82"/>
      <c r="G39" s="83"/>
      <c r="H39" s="84"/>
      <c r="I39" s="1"/>
    </row>
    <row r="40" spans="1:9" ht="20.25" customHeight="1">
      <c r="A40" s="50"/>
      <c r="B40" s="51"/>
      <c r="C40" s="56"/>
      <c r="D40" s="57"/>
      <c r="E40" s="30" t="s">
        <v>16</v>
      </c>
      <c r="F40" s="81">
        <f>IF(F38="현금(이체X)",F36,IF(F38="웹결제",ROUND(Sheet2!B7,-4),IF(F38="이체 및 현금영수증",F36+F36*10%,IF(F38="이체 및 세금계산서",F36+F36*10%,IF(F38="이체 및 세금계산서",F36+F36*10%,)))))-F39</f>
        <v>2523400</v>
      </c>
      <c r="G40" s="81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6" t="s">
        <v>43</v>
      </c>
      <c r="G41" s="126"/>
      <c r="H41" s="33">
        <f>F40-(F37+F36)</f>
        <v>0</v>
      </c>
      <c r="I41" s="1"/>
    </row>
    <row r="42" spans="1:9" ht="16.5" customHeight="1">
      <c r="B42" s="11"/>
      <c r="C42" s="1"/>
      <c r="D42" s="1"/>
      <c r="E42" s="47"/>
      <c r="F42" s="47"/>
      <c r="G42" s="47"/>
      <c r="H42" s="47"/>
      <c r="I42" s="1"/>
    </row>
    <row r="43" spans="1:9">
      <c r="A43" s="125"/>
      <c r="B43" s="125"/>
      <c r="C43" s="1"/>
      <c r="D43" s="1"/>
      <c r="E43" s="47"/>
      <c r="F43" s="47"/>
      <c r="G43" s="47"/>
      <c r="H43" s="47"/>
      <c r="I43" s="1"/>
    </row>
    <row r="44" spans="1:9">
      <c r="C44" s="1"/>
      <c r="D44" s="1"/>
      <c r="E44" s="47"/>
      <c r="F44" s="47"/>
      <c r="G44" s="47"/>
      <c r="H44" s="4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5" t="s">
        <v>54</v>
      </c>
      <c r="B3" s="125"/>
      <c r="C3" s="125"/>
      <c r="E3" t="s">
        <v>47</v>
      </c>
      <c r="F3">
        <f>Sheet1!F36</f>
        <v>2294000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1973400.0000000002</v>
      </c>
      <c r="D6" t="s">
        <v>50</v>
      </c>
    </row>
    <row r="8" spans="1:7">
      <c r="A8" s="125" t="s">
        <v>55</v>
      </c>
      <c r="B8" s="125"/>
      <c r="C8" s="12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2294000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2294000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2294000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2026-01-06T02:26:30Z</cp:lastPrinted>
  <dcterms:created xsi:type="dcterms:W3CDTF">2019-03-28T03:58:09Z</dcterms:created>
  <dcterms:modified xsi:type="dcterms:W3CDTF">2026-01-06T04:48:31Z</dcterms:modified>
</cp:coreProperties>
</file>