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DF3ABC05-1263-45C1-BDAA-C362B64E33DA}" xr6:coauthVersionLast="47" xr6:coauthVersionMax="47" xr10:uidLastSave="{00000000-0000-0000-0000-000000000000}"/>
  <bookViews>
    <workbookView xWindow="7380" yWindow="4140" windowWidth="17175" windowHeight="1849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<sst xmlns="http://schemas.openxmlformats.org/spreadsheetml/2006/main" count="100" uniqueCount="90">
  <si>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</si>
  <si>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</si>
  <si>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</si>
  <si>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</si>
  <si>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</si>
  <si>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</si>
  <si>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</si>
  <si>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</si>
  <si>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</si>
  <si>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</si>
  <si>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</si>
  <si>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</si>
  <si>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</si>
  <si>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</si>
  <si>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</si>
  <si>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</si>
  <si>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</si>
  <si>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</si>
  <si>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</si>
  <si>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</si>
  <si>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</si>
  <si>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</si>
  <si>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</si>
  <si>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</si>
  <si>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</si>
  <si>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</si>
  <si>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</si>
  <si>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</si>
  <si>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</si>
  <si>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</si>
  <si>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</si>
  <si>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</si>
  <si>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</si>
  <si>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</si>
  <si>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</si>
  <si>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</si>
  <si>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</si>
  <si>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</si>
  <si>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</si>
  <si>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</si>
  <si>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</si>
  <si>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</si>
  <si>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</si>
  <si>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</si>
  <si>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</si>
  <si>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</si>
  <si>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</si>
  <si>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</si>
  <si>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</si>
  <si>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</si>
  <si>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</si>
  <si>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</si>
  <si>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</si>
  <si>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</si>
  <si>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</si>
  <si>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</si>
  <si>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</si>
  <si>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</si>
  <si>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</si>
  <si>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</si>
  <si>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</si>
  <si>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</si>
  <si>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</si>
  <si>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</si>
  <si>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</si>
  <si>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</si>
  <si>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</si>
  <si>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</si>
  <si>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</si>
  <si>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</si>
  <si>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</si>
  <si>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</si>
  <si>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</si>
  <si>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</si>
  <si>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</si>
  <si>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AMD 라이젠5-4세대 5600XT (멀티팩 정품)</t>
    <phoneticPr fontId="1" type="noConversion"/>
  </si>
  <si>
    <t>GIGABYTE A520M K V2 피씨디렉트</t>
    <phoneticPr fontId="1" type="noConversion"/>
  </si>
  <si>
    <t>타무즈 DDR4-3200 CL22 (8GB)</t>
    <phoneticPr fontId="1" type="noConversion"/>
  </si>
  <si>
    <t>DAVEN V200 (블랙)</t>
    <phoneticPr fontId="1" type="noConversion"/>
  </si>
  <si>
    <t>에너지옵티머스 EXCEL II 500W 80PLUS스탠다드 230V EU 벌크  5년보증</t>
    <phoneticPr fontId="1" type="noConversion"/>
  </si>
  <si>
    <t xml:space="preserve">WD SN740 M.2 256GB SSD(NVMe) </t>
    <phoneticPr fontId="1" type="noConversion"/>
  </si>
  <si>
    <t>AMD 정품쿨러</t>
    <phoneticPr fontId="1" type="noConversion"/>
  </si>
  <si>
    <t xml:space="preserve">VGA </t>
    <phoneticPr fontId="1" type="noConversion"/>
  </si>
  <si>
    <t>MSI 지포스 GT1030 에어로 ITX OC D4 2GB        옵션타협 필요 (선택사항 1번)</t>
    <phoneticPr fontId="1" type="noConversion"/>
  </si>
  <si>
    <t>MSI 지포스 RTX 3050 벤투스 2X E OC D6 6GB    풀옵션 구동( 선택사항 2번)</t>
    <phoneticPr fontId="1" type="noConversion"/>
  </si>
  <si>
    <t>오르고 있는 추세입니다.</t>
    <phoneticPr fontId="1" type="noConversion"/>
  </si>
  <si>
    <t>그래픽카드는 선택 사항으로 2종류 넣었습니다</t>
    <phoneticPr fontId="1" type="noConversion"/>
  </si>
  <si>
    <t>가격 확인하시어 , 회신주세요 ^.^</t>
    <phoneticPr fontId="1" type="noConversion"/>
  </si>
  <si>
    <t>현재 메모리 수급도 어렵고 가격이 너무많이</t>
    <phoneticPr fontId="1" type="noConversion"/>
  </si>
  <si>
    <t>서든어택  (80만~100만)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</si>
</sst>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8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39</v>
      </c>
      <c r="B1" s="13" t="s">
        <v>89</v>
      </c>
      <c r="C1" s="123" t="s">
        <v>65</v>
      </c>
      <c r="D1" s="124"/>
      <c r="E1" s="54"/>
      <c r="F1" s="55"/>
      <c r="G1" s="55"/>
      <c r="H1" s="56"/>
    </row>
    <row r="2" spans="1:9" ht="22.5" customHeight="1">
      <c r="A2" s="14" t="s">
        <v>33</v>
      </c>
      <c r="B2" s="15">
        <v>1035455224</v>
      </c>
      <c r="C2" s="125"/>
      <c r="D2" s="126"/>
      <c r="E2" s="57"/>
      <c r="F2" s="58"/>
      <c r="G2" s="58"/>
      <c r="H2" s="59"/>
    </row>
    <row r="3" spans="1:9" ht="22.5" customHeight="1">
      <c r="A3" s="14" t="s">
        <v>34</v>
      </c>
      <c r="B3" s="16">
        <f ca="1">TODAY()</f>
        <v>46024</v>
      </c>
      <c r="C3" s="14" t="s">
        <v>35</v>
      </c>
      <c r="D3" s="17"/>
      <c r="E3" s="57"/>
      <c r="F3" s="58"/>
      <c r="G3" s="58"/>
      <c r="H3" s="59"/>
    </row>
    <row r="4" spans="1:9" ht="22.5" customHeight="1">
      <c r="A4" s="18" t="s">
        <v>32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66</v>
      </c>
      <c r="B6" s="109"/>
      <c r="C6" s="68" t="s">
        <v>75</v>
      </c>
      <c r="D6" s="69"/>
      <c r="E6" s="20" t="s">
        <v>6</v>
      </c>
      <c r="F6" s="21">
        <v>185000</v>
      </c>
      <c r="G6" s="20">
        <v>1</v>
      </c>
      <c r="H6" s="34">
        <f>F6*G6</f>
        <v>185000</v>
      </c>
      <c r="I6" s="1"/>
    </row>
    <row r="7" spans="1:9" ht="24" customHeight="1">
      <c r="A7" s="110"/>
      <c r="B7" s="111"/>
      <c r="C7" s="70" t="s">
        <v>81</v>
      </c>
      <c r="D7" s="71"/>
      <c r="E7" s="22" t="s">
        <v>10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76</v>
      </c>
      <c r="D8" s="73"/>
      <c r="E8" s="20" t="s">
        <v>7</v>
      </c>
      <c r="F8" s="21">
        <v>65000</v>
      </c>
      <c r="G8" s="20">
        <v>1</v>
      </c>
      <c r="H8" s="34">
        <f t="shared" si="0"/>
        <v>65000</v>
      </c>
      <c r="I8" s="1"/>
    </row>
    <row r="9" spans="1:9" ht="37.5" customHeight="1">
      <c r="A9" s="110"/>
      <c r="B9" s="111"/>
      <c r="C9" s="70" t="s">
        <v>77</v>
      </c>
      <c r="D9" s="71"/>
      <c r="E9" s="20" t="s">
        <v>8</v>
      </c>
      <c r="F9" s="21">
        <v>95000</v>
      </c>
      <c r="G9" s="20">
        <v>2</v>
      </c>
      <c r="H9" s="34">
        <f t="shared" si="0"/>
        <v>190000</v>
      </c>
      <c r="I9" s="1"/>
    </row>
    <row r="10" spans="1:9" ht="24" customHeight="1">
      <c r="A10" s="110"/>
      <c r="B10" s="111"/>
      <c r="C10" s="139" t="s">
        <v>83</v>
      </c>
      <c r="D10" s="140"/>
      <c r="E10" s="141" t="s">
        <v>82</v>
      </c>
      <c r="F10" s="21">
        <v>130000</v>
      </c>
      <c r="G10" s="20">
        <v>1</v>
      </c>
      <c r="H10" s="34">
        <f t="shared" si="0"/>
        <v>130000</v>
      </c>
      <c r="I10" s="1"/>
    </row>
    <row r="11" spans="1:9" ht="24" customHeight="1">
      <c r="A11" s="110"/>
      <c r="B11" s="111"/>
      <c r="C11" s="139" t="s">
        <v>84</v>
      </c>
      <c r="D11" s="140"/>
      <c r="E11" s="141" t="s">
        <v>82</v>
      </c>
      <c r="F11" s="21">
        <v>272000</v>
      </c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80</v>
      </c>
      <c r="D12" s="71"/>
      <c r="E12" s="20" t="s">
        <v>9</v>
      </c>
      <c r="F12" s="21">
        <v>50000</v>
      </c>
      <c r="G12" s="20">
        <v>1</v>
      </c>
      <c r="H12" s="34">
        <f t="shared" si="0"/>
        <v>50000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78</v>
      </c>
      <c r="D14" s="133"/>
      <c r="E14" s="20" t="s">
        <v>59</v>
      </c>
      <c r="F14" s="21">
        <v>22000</v>
      </c>
      <c r="G14" s="20">
        <v>1</v>
      </c>
      <c r="H14" s="34">
        <f t="shared" si="0"/>
        <v>22000</v>
      </c>
      <c r="I14" s="1"/>
    </row>
    <row r="15" spans="1:9" ht="24" customHeight="1">
      <c r="A15" s="110"/>
      <c r="B15" s="111"/>
      <c r="C15" s="132" t="s">
        <v>79</v>
      </c>
      <c r="D15" s="133"/>
      <c r="E15" s="20" t="s">
        <v>60</v>
      </c>
      <c r="F15" s="21">
        <v>35000</v>
      </c>
      <c r="G15" s="20">
        <v>1</v>
      </c>
      <c r="H15" s="34">
        <f t="shared" si="0"/>
        <v>35000</v>
      </c>
      <c r="I15" s="1"/>
    </row>
    <row r="16" spans="1:9" ht="24" customHeight="1">
      <c r="A16" s="110"/>
      <c r="B16" s="111"/>
      <c r="C16" s="132"/>
      <c r="D16" s="134"/>
      <c r="E16" s="20" t="s">
        <v>61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72</v>
      </c>
      <c r="D17" s="119"/>
      <c r="E17" s="23" t="s">
        <v>69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73</v>
      </c>
      <c r="D18" s="119"/>
      <c r="E18" s="23" t="s">
        <v>70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74</v>
      </c>
      <c r="D19" s="136"/>
      <c r="E19" s="20" t="s">
        <v>71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67</v>
      </c>
      <c r="B21" s="113"/>
      <c r="C21" s="129" t="s">
        <v>11</v>
      </c>
      <c r="D21" s="129"/>
      <c r="E21" s="103">
        <f>SUM(H6:H20)</f>
        <v>757000</v>
      </c>
      <c r="F21" s="103"/>
      <c r="G21" s="39">
        <v>1</v>
      </c>
      <c r="H21" s="65" t="s">
        <v>64</v>
      </c>
      <c r="I21" s="1"/>
    </row>
    <row r="22" spans="1:9" ht="12.75" customHeight="1">
      <c r="A22" s="114"/>
      <c r="B22" s="115"/>
      <c r="C22" s="129"/>
      <c r="D22" s="129"/>
      <c r="E22" s="103">
        <f>E21*G21</f>
        <v>757000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16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88</v>
      </c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68</v>
      </c>
      <c r="B26" s="84"/>
      <c r="C26" s="120" t="s">
        <v>85</v>
      </c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 t="s">
        <v>86</v>
      </c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 t="s">
        <v>87</v>
      </c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23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63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26</v>
      </c>
      <c r="B36" s="82"/>
      <c r="C36" s="48" t="b">
        <f>IF(F38="카드+현금",Sheet3!C11,IF(F38="현금+카드",Sheet3!C4))</f>
        <v>0</v>
      </c>
      <c r="D36" s="49"/>
      <c r="E36" s="26" t="s">
        <v>62</v>
      </c>
      <c r="F36" s="76">
        <f>SUM(E22,E34)</f>
        <v>757000</v>
      </c>
      <c r="G36" s="76"/>
      <c r="H36" s="27" t="s">
        <v>13</v>
      </c>
      <c r="I36" s="1"/>
    </row>
    <row r="37" spans="1:9" ht="16.5" customHeight="1">
      <c r="A37" s="81" t="s">
        <v>25</v>
      </c>
      <c r="B37" s="82"/>
      <c r="C37" s="91" t="b">
        <f>IF(F38="카드+현금",Sheet3!C9,IF(F38="현금+카드",Sheet3!C6))</f>
        <v>0</v>
      </c>
      <c r="D37" s="92"/>
      <c r="E37" s="26" t="s">
        <v>14</v>
      </c>
      <c r="F37" s="74">
        <f>F36*1.1-F36</f>
        <v>75700.000000000116</v>
      </c>
      <c r="G37" s="75"/>
      <c r="H37" s="28"/>
      <c r="I37" s="1"/>
    </row>
    <row r="38" spans="1:9" ht="17.25" customHeight="1">
      <c r="A38" s="81" t="s">
        <v>21</v>
      </c>
      <c r="B38" s="82"/>
      <c r="C38" s="48"/>
      <c r="D38" s="49"/>
      <c r="E38" s="26" t="s">
        <v>20</v>
      </c>
      <c r="F38" s="89" t="s">
        <v>57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22</v>
      </c>
      <c r="B39" s="45"/>
      <c r="C39" s="50">
        <f>SUM(C36:C37)-C38</f>
        <v>0</v>
      </c>
      <c r="D39" s="51"/>
      <c r="E39" s="29" t="s">
        <v>58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15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832700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42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52</v>
      </c>
      <c r="B3" s="121"/>
      <c r="C3" s="121"/>
      <c r="E3" t="s">
        <v>45</v>
      </c>
      <c r="F3">
        <f>Sheet1!F36</f>
        <v>757000</v>
      </c>
    </row>
    <row r="4" spans="1:7">
      <c r="A4" t="s">
        <v>51</v>
      </c>
      <c r="B4" s="6" t="s">
        <v>49</v>
      </c>
      <c r="C4" s="8">
        <v>500000</v>
      </c>
      <c r="D4" t="s">
        <v>46</v>
      </c>
    </row>
    <row r="5" spans="1:7">
      <c r="B5" t="s">
        <v>14</v>
      </c>
      <c r="C5">
        <v>1.1000000000000001</v>
      </c>
      <c r="D5" t="s">
        <v>47</v>
      </c>
    </row>
    <row r="6" spans="1:7">
      <c r="B6" t="s">
        <v>44</v>
      </c>
      <c r="C6" s="9">
        <f>(F3-C4)*C5</f>
        <v>282700</v>
      </c>
      <c r="D6" t="s">
        <v>48</v>
      </c>
    </row>
    <row r="8" spans="1:7">
      <c r="A8" s="121" t="s">
        <v>53</v>
      </c>
      <c r="B8" s="121"/>
      <c r="C8" s="121"/>
    </row>
    <row r="9" spans="1:7">
      <c r="A9" t="s">
        <v>51</v>
      </c>
      <c r="B9" s="7" t="s">
        <v>50</v>
      </c>
      <c r="C9" s="10"/>
      <c r="D9" t="s">
        <v>46</v>
      </c>
      <c r="G9" s="9">
        <f>((F3*C10)-C9)/C10</f>
        <v>757000</v>
      </c>
    </row>
    <row r="10" spans="1:7">
      <c r="B10" t="s">
        <v>14</v>
      </c>
      <c r="C10">
        <v>1.1000000000000001</v>
      </c>
      <c r="D10" t="s">
        <v>47</v>
      </c>
    </row>
    <row r="11" spans="1:7">
      <c r="B11" t="s">
        <v>43</v>
      </c>
      <c r="C11" s="9">
        <f>ROUND(G9,-3)</f>
        <v>757000</v>
      </c>
      <c r="D11" t="s">
        <v>48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17</v>
      </c>
      <c r="C1" t="s">
        <v>27</v>
      </c>
      <c r="D1" s="3" t="s">
        <v>29</v>
      </c>
      <c r="E1" s="3" t="s">
        <v>29</v>
      </c>
    </row>
    <row r="2" spans="1:5">
      <c r="A2" t="s">
        <v>40</v>
      </c>
      <c r="B2" t="s">
        <v>13</v>
      </c>
      <c r="C2" s="5" t="s">
        <v>56</v>
      </c>
      <c r="D2" t="s">
        <v>28</v>
      </c>
    </row>
    <row r="3" spans="1:5">
      <c r="A3" t="s">
        <v>18</v>
      </c>
      <c r="B3" t="s">
        <v>24</v>
      </c>
      <c r="C3" s="5" t="s">
        <v>55</v>
      </c>
      <c r="D3" s="4" t="s">
        <v>30</v>
      </c>
    </row>
    <row r="4" spans="1:5">
      <c r="A4" t="s">
        <v>19</v>
      </c>
      <c r="B4" s="2">
        <f>Sheet1!F36-(Sheet1!C36)</f>
        <v>757000</v>
      </c>
    </row>
    <row r="5" spans="1:5">
      <c r="A5" t="s">
        <v>54</v>
      </c>
      <c r="B5" s="2"/>
    </row>
    <row r="6" spans="1:5">
      <c r="A6" t="s">
        <v>31</v>
      </c>
    </row>
    <row r="7" spans="1:5">
      <c r="A7" t="s">
        <v>41</v>
      </c>
    </row>
    <row r="8" spans="1:5">
      <c r="A8" t="s">
        <v>12</v>
      </c>
      <c r="B8" s="2">
        <v>60000</v>
      </c>
    </row>
    <row r="9" spans="1:5">
      <c r="A9" t="s">
        <v>38</v>
      </c>
      <c r="B9" s="2">
        <v>70000</v>
      </c>
    </row>
    <row r="10" spans="1:5">
      <c r="A10" t="s">
        <v>36</v>
      </c>
      <c r="B10" s="2">
        <v>80000</v>
      </c>
    </row>
    <row r="11" spans="1:5">
      <c r="A11" t="s">
        <v>37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2026-01-02T07:19:09Z</dcterms:modified>
</cp:coreProperties>
</file>