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13_ncr:1_{3E870D1A-BD75-4446-8CBA-56D8C77F41B3}" xr6:coauthVersionLast="47" xr6:coauthVersionMax="47" xr10:uidLastSave="{00000000-0000-0000-0000-000000000000}"/>
  <bookViews>
    <workbookView xWindow="14085" yWindow="4770" windowWidth="22770" windowHeight="1630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<sst xmlns="http://schemas.openxmlformats.org/spreadsheetml/2006/main" count="104" uniqueCount="95">
  <si>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</si>
  <si>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</si>
  <si>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</si>
  <si>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</si>
  <si>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</si>
  <si>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</si>
  <si>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</si>
  <si>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</si>
  <si>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</si>
  <si>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</si>
  <si>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</si>
  <si>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</si>
  <si>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</si>
  <si>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</si>
  <si>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</si>
  <si>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</si>
  <si>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</si>
  <si>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</si>
  <si>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</si>
  <si>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</si>
  <si>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</si>
  <si>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</si>
  <si>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</si>
  <si>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</si>
  <si>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</si>
  <si>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</si>
  <si>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</si>
  <si>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</si>
  <si>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</si>
  <si>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</si>
  <si>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</si>
  <si>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</si>
  <si>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</si>
  <si>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</si>
  <si>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</si>
  <si>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</si>
  <si>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</si>
  <si>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</si>
  <si>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</si>
  <si>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</si>
  <si>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</si>
  <si>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</si>
  <si>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</si>
  <si>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</si>
  <si>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</si>
  <si>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</si>
  <si>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</si>
  <si>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</si>
  <si>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</si>
  <si>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</si>
  <si>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</si>
  <si>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</si>
  <si>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</si>
  <si>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</si>
  <si>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</si>
  <si>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</si>
  <si>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</si>
  <si>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</si>
  <si>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</si>
  <si>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</si>
  <si>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</si>
  <si>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</si>
  <si>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</si>
  <si>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</si>
  <si>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</si>
  <si>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</si>
  <si>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</si>
  <si>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</si>
  <si>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Tahoma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</si>
  <si>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</si>
  <si>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 xml:space="preserve">  café.naver.com/realcom7    네이버카페
카페가입을 해주셔야 원격지원이 
   가능합니다.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</si>
  <si>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</si>
  <si>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</si>
  <si>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</si>
  <si>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</si>
  <si>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</si>
  <si>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</si>
  <si>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AMD 라이젠7-5세대 7800X3D (라파엘) (멀티팩 정품)</t>
    <phoneticPr fontId="1" type="noConversion"/>
  </si>
  <si>
    <t>3RSYS Socoool RC1900 ARGB 솔더링 (블랙)</t>
    <phoneticPr fontId="1" type="noConversion"/>
  </si>
  <si>
    <t>MSI PRO B850M-A WIFI</t>
    <phoneticPr fontId="1" type="noConversion"/>
  </si>
  <si>
    <t>마이크론 Crucial DDR5-5600 CL46 대원씨티에스 (8GB)</t>
    <phoneticPr fontId="1" type="noConversion"/>
  </si>
  <si>
    <t>MSI 지포스 RTX 5060 Ti 게이밍 OC D7 16GB 트윈프로져</t>
    <phoneticPr fontId="1" type="noConversion"/>
  </si>
  <si>
    <t>Western Digital WD Blue SN5100 M.2 NVMe (1TB)</t>
    <phoneticPr fontId="1" type="noConversion"/>
  </si>
  <si>
    <t>DAVEN D7 Mesh 세븐팬 (블랙)</t>
    <phoneticPr fontId="1" type="noConversion"/>
  </si>
  <si>
    <t>마이크로닉스 Classic II 풀체인지 700W 80PLUS브론즈 ATX3.1</t>
    <phoneticPr fontId="1" type="noConversion"/>
  </si>
  <si>
    <t>LG전자 울트라기어 27GP750 인터넷행사중</t>
    <phoneticPr fontId="1" type="noConversion"/>
  </si>
  <si>
    <t>AULA F108 PRO  저소음</t>
    <phoneticPr fontId="1" type="noConversion"/>
  </si>
  <si>
    <t>MAXTILL TRON G10 PRO Reborn 3330 RGB 매트</t>
    <phoneticPr fontId="1" type="noConversion"/>
  </si>
  <si>
    <t>마우스</t>
    <phoneticPr fontId="1" type="noConversion"/>
  </si>
  <si>
    <t>키보드</t>
    <phoneticPr fontId="1" type="noConversion"/>
  </si>
  <si>
    <t>장패드 두꺼운걸로</t>
    <phoneticPr fontId="1" type="noConversion"/>
  </si>
  <si>
    <t>장패드</t>
    <phoneticPr fontId="1" type="noConversion"/>
  </si>
  <si>
    <t>강희정 (성유권 아드님 7800x3d)</t>
    <phoneticPr fontId="1" type="noConversion"/>
  </si>
  <si>
    <t>계약금</t>
    <phoneticPr fontId="1" type="noConversion"/>
  </si>
  <si>
    <t>성백경 아버님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</si>
</sst>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8"/>
      <name val="Tahoma"/>
      <family val="3"/>
      <charset val="1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176" fontId="9" fillId="0" borderId="12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Protection="1">
      <alignment vertical="center"/>
      <protection locked="0"/>
    </xf>
    <xf numFmtId="0" fontId="9" fillId="2" borderId="6" xfId="0" applyFont="1" applyFill="1" applyBorder="1" applyProtection="1">
      <alignment vertical="center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9" fillId="0" borderId="1" xfId="0" applyNumberFormat="1" applyFont="1" applyBorder="1" applyAlignment="1">
      <alignment horizontal="center" vertical="center"/>
    </xf>
    <xf numFmtId="176" fontId="9" fillId="3" borderId="3" xfId="0" applyNumberFormat="1" applyFont="1" applyFill="1" applyBorder="1">
      <alignment vertical="center"/>
    </xf>
    <xf numFmtId="176" fontId="9" fillId="6" borderId="1" xfId="0" applyNumberFormat="1" applyFont="1" applyFill="1" applyBorder="1">
      <alignment vertical="center"/>
    </xf>
    <xf numFmtId="176" fontId="9" fillId="5" borderId="1" xfId="0" applyNumberFormat="1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3" fillId="5" borderId="13" xfId="0" applyFont="1" applyFill="1" applyBorder="1" applyProtection="1">
      <alignment vertical="center"/>
      <protection locked="0"/>
    </xf>
    <xf numFmtId="0" fontId="12" fillId="5" borderId="1" xfId="0" applyFont="1" applyFill="1" applyBorder="1" applyAlignment="1" applyProtection="1">
      <alignment horizontal="center" vertical="center"/>
      <protection locked="0"/>
    </xf>
    <xf numFmtId="176" fontId="9" fillId="5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6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4" fillId="3" borderId="11" xfId="0" applyFont="1" applyFill="1" applyBorder="1" applyAlignment="1" applyProtection="1">
      <alignment horizontal="center" vertical="center" wrapText="1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/>
    </xf>
    <xf numFmtId="178" fontId="9" fillId="2" borderId="3" xfId="0" applyNumberFormat="1" applyFont="1" applyFill="1" applyBorder="1" applyAlignment="1" applyProtection="1">
      <alignment horizontal="center" vertical="center"/>
      <protection locked="0"/>
    </xf>
    <xf numFmtId="178" fontId="13" fillId="6" borderId="4" xfId="0" applyNumberFormat="1" applyFont="1" applyFill="1" applyBorder="1" applyAlignment="1">
      <alignment horizontal="center" vertical="center"/>
    </xf>
    <xf numFmtId="178" fontId="13" fillId="6" borderId="6" xfId="0" applyNumberFormat="1" applyFont="1" applyFill="1" applyBorder="1" applyAlignment="1">
      <alignment horizontal="center" vertical="center"/>
    </xf>
    <xf numFmtId="178" fontId="13" fillId="6" borderId="9" xfId="0" applyNumberFormat="1" applyFont="1" applyFill="1" applyBorder="1" applyAlignment="1">
      <alignment horizontal="center" vertical="center"/>
    </xf>
    <xf numFmtId="178" fontId="13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 applyProtection="1">
      <alignment horizontal="center" vertical="center"/>
      <protection locked="0"/>
    </xf>
    <xf numFmtId="0" fontId="9" fillId="5" borderId="1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8" fillId="11" borderId="14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176" fontId="9" fillId="2" borderId="4" xfId="0" applyNumberFormat="1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176" fontId="9" fillId="2" borderId="14" xfId="0" applyNumberFormat="1" applyFont="1" applyFill="1" applyBorder="1" applyAlignment="1" applyProtection="1">
      <alignment horizontal="center" vertical="center"/>
      <protection locked="0"/>
    </xf>
    <xf numFmtId="176" fontId="9" fillId="2" borderId="3" xfId="0" applyNumberFormat="1" applyFont="1" applyFill="1" applyBorder="1" applyAlignment="1" applyProtection="1">
      <alignment horizontal="center" vertical="center"/>
      <protection locked="0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9" fillId="4" borderId="4" xfId="0" applyFont="1" applyFill="1" applyBorder="1" applyAlignment="1" applyProtection="1">
      <alignment horizontal="center" vertical="center" wrapText="1"/>
      <protection locked="0"/>
    </xf>
    <xf numFmtId="0" fontId="9" fillId="4" borderId="6" xfId="0" applyFont="1" applyFill="1" applyBorder="1" applyAlignment="1" applyProtection="1">
      <alignment horizontal="center" vertical="center" wrapText="1"/>
      <protection locked="0"/>
    </xf>
    <xf numFmtId="0" fontId="9" fillId="4" borderId="7" xfId="0" applyFont="1" applyFill="1" applyBorder="1" applyAlignment="1" applyProtection="1">
      <alignment horizontal="center" vertical="center" wrapText="1"/>
      <protection locked="0"/>
    </xf>
    <xf numFmtId="0" fontId="9" fillId="4" borderId="8" xfId="0" applyFont="1" applyFill="1" applyBorder="1" applyAlignment="1" applyProtection="1">
      <alignment horizontal="center" vertical="center" wrapText="1"/>
      <protection locked="0"/>
    </xf>
    <xf numFmtId="0" fontId="9" fillId="4" borderId="9" xfId="0" applyFont="1" applyFill="1" applyBorder="1" applyAlignment="1" applyProtection="1">
      <alignment horizontal="center" vertical="center" wrapText="1"/>
      <protection locked="0"/>
    </xf>
    <xf numFmtId="0" fontId="9" fillId="4" borderId="11" xfId="0" applyFont="1" applyFill="1" applyBorder="1" applyAlignment="1" applyProtection="1">
      <alignment horizontal="center" vertical="center" wrapText="1"/>
      <protection locked="0"/>
    </xf>
    <xf numFmtId="176" fontId="9" fillId="3" borderId="2" xfId="0" applyNumberFormat="1" applyFont="1" applyFill="1" applyBorder="1" applyAlignment="1" applyProtection="1">
      <alignment horizontal="center" vertical="center"/>
      <protection locked="0"/>
    </xf>
    <xf numFmtId="176" fontId="9" fillId="3" borderId="14" xfId="0" applyNumberFormat="1" applyFont="1" applyFill="1" applyBorder="1" applyAlignment="1" applyProtection="1">
      <alignment horizontal="center" vertical="center"/>
      <protection locked="0"/>
    </xf>
    <xf numFmtId="178" fontId="9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9" fillId="2" borderId="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 applyProtection="1">
      <alignment horizontal="center" vertical="center"/>
      <protection locked="0"/>
    </xf>
    <xf numFmtId="0" fontId="13" fillId="5" borderId="11" xfId="0" applyFont="1" applyFill="1" applyBorder="1" applyAlignment="1" applyProtection="1">
      <alignment horizontal="center" vertical="center"/>
      <protection locked="0"/>
    </xf>
    <xf numFmtId="0" fontId="9" fillId="5" borderId="14" xfId="0" applyFont="1" applyFill="1" applyBorder="1" applyAlignment="1" applyProtection="1">
      <alignment horizontal="center" vertical="center" wrapTex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176" fontId="9" fillId="2" borderId="1" xfId="0" applyNumberFormat="1" applyFont="1" applyFill="1" applyBorder="1" applyAlignment="1" applyProtection="1">
      <alignment horizontal="center" vertical="center"/>
      <protection locked="0"/>
    </xf>
    <xf numFmtId="176" fontId="9" fillId="5" borderId="4" xfId="0" applyNumberFormat="1" applyFont="1" applyFill="1" applyBorder="1" applyAlignment="1">
      <alignment horizontal="center" vertical="center"/>
    </xf>
    <xf numFmtId="176" fontId="9" fillId="5" borderId="5" xfId="0" applyNumberFormat="1" applyFont="1" applyFill="1" applyBorder="1" applyAlignment="1">
      <alignment horizontal="center" vertical="center"/>
    </xf>
    <xf numFmtId="176" fontId="9" fillId="5" borderId="9" xfId="0" applyNumberFormat="1" applyFont="1" applyFill="1" applyBorder="1" applyAlignment="1">
      <alignment horizontal="center" vertical="center"/>
    </xf>
    <xf numFmtId="176" fontId="9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2" fillId="6" borderId="4" xfId="0" applyFont="1" applyFill="1" applyBorder="1" applyAlignment="1" applyProtection="1">
      <alignment horizontal="center" wrapText="1"/>
      <protection locked="0"/>
    </xf>
    <xf numFmtId="0" fontId="12" fillId="6" borderId="6" xfId="0" applyFont="1" applyFill="1" applyBorder="1" applyAlignment="1" applyProtection="1">
      <alignment horizontal="center" wrapText="1"/>
      <protection locked="0"/>
    </xf>
    <xf numFmtId="0" fontId="12" fillId="6" borderId="7" xfId="0" applyFont="1" applyFill="1" applyBorder="1" applyAlignment="1" applyProtection="1">
      <alignment horizontal="center" wrapText="1"/>
      <protection locked="0"/>
    </xf>
    <xf numFmtId="0" fontId="12" fillId="6" borderId="8" xfId="0" applyFont="1" applyFill="1" applyBorder="1" applyAlignment="1" applyProtection="1">
      <alignment horizontal="center" wrapText="1"/>
      <protection locked="0"/>
    </xf>
    <xf numFmtId="0" fontId="12" fillId="6" borderId="9" xfId="0" applyFont="1" applyFill="1" applyBorder="1" applyAlignment="1" applyProtection="1">
      <alignment horizontal="center" wrapText="1"/>
      <protection locked="0"/>
    </xf>
    <xf numFmtId="0" fontId="12" fillId="6" borderId="11" xfId="0" applyFont="1" applyFill="1" applyBorder="1" applyAlignment="1" applyProtection="1">
      <alignment horizontal="center" wrapText="1"/>
      <protection locked="0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3" xfId="0" applyFont="1" applyFill="1" applyBorder="1" applyAlignment="1" applyProtection="1">
      <alignment horizontal="center" vertical="center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9" fillId="4" borderId="2" xfId="0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topLeftCell="A13" zoomScaleNormal="100" zoomScaleSheetLayoutView="100" workbookViewId="0">
      <selection activeCell="E22" sqref="E22:G23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92</v>
      </c>
      <c r="C1" s="123" t="s">
        <v>67</v>
      </c>
      <c r="D1" s="124"/>
      <c r="E1" s="54"/>
      <c r="F1" s="55"/>
      <c r="G1" s="55"/>
      <c r="H1" s="56"/>
    </row>
    <row r="2" spans="1:9" ht="22.5" customHeight="1">
      <c r="A2" s="14" t="s">
        <v>34</v>
      </c>
      <c r="B2" s="15">
        <v>1021018431</v>
      </c>
      <c r="C2" s="125"/>
      <c r="D2" s="126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46024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7" t="s">
        <v>94</v>
      </c>
      <c r="C4" s="127"/>
      <c r="D4" s="128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8" t="s">
        <v>68</v>
      </c>
      <c r="B6" s="109"/>
      <c r="C6" s="68" t="s">
        <v>77</v>
      </c>
      <c r="D6" s="69"/>
      <c r="E6" s="20" t="s">
        <v>6</v>
      </c>
      <c r="F6" s="21">
        <v>515000</v>
      </c>
      <c r="G6" s="20">
        <v>1</v>
      </c>
      <c r="H6" s="34">
        <f>F6*G6</f>
        <v>515000</v>
      </c>
      <c r="I6" s="1"/>
    </row>
    <row r="7" spans="1:9" ht="24" customHeight="1">
      <c r="A7" s="110"/>
      <c r="B7" s="111"/>
      <c r="C7" s="70" t="s">
        <v>78</v>
      </c>
      <c r="D7" s="71"/>
      <c r="E7" s="22" t="s">
        <v>11</v>
      </c>
      <c r="F7" s="21">
        <v>77000</v>
      </c>
      <c r="G7" s="20">
        <v>1</v>
      </c>
      <c r="H7" s="34">
        <f t="shared" ref="H7:H20" si="0">F7*G7</f>
        <v>77000</v>
      </c>
      <c r="I7" s="1"/>
    </row>
    <row r="8" spans="1:9" ht="25.5" customHeight="1">
      <c r="A8" s="110"/>
      <c r="B8" s="111"/>
      <c r="C8" s="72" t="s">
        <v>79</v>
      </c>
      <c r="D8" s="73"/>
      <c r="E8" s="20" t="s">
        <v>7</v>
      </c>
      <c r="F8" s="21">
        <v>202000</v>
      </c>
      <c r="G8" s="20">
        <v>1</v>
      </c>
      <c r="H8" s="34">
        <f t="shared" si="0"/>
        <v>202000</v>
      </c>
      <c r="I8" s="1"/>
    </row>
    <row r="9" spans="1:9" ht="37.5" customHeight="1">
      <c r="A9" s="110"/>
      <c r="B9" s="111"/>
      <c r="C9" s="70" t="s">
        <v>80</v>
      </c>
      <c r="D9" s="71"/>
      <c r="E9" s="20" t="s">
        <v>8</v>
      </c>
      <c r="F9" s="21">
        <v>177000</v>
      </c>
      <c r="G9" s="20">
        <v>2</v>
      </c>
      <c r="H9" s="34">
        <f t="shared" si="0"/>
        <v>354000</v>
      </c>
      <c r="I9" s="1"/>
    </row>
    <row r="10" spans="1:9" ht="24" customHeight="1">
      <c r="A10" s="110"/>
      <c r="B10" s="111"/>
      <c r="C10" s="70" t="s">
        <v>81</v>
      </c>
      <c r="D10" s="71"/>
      <c r="E10" s="20" t="s">
        <v>9</v>
      </c>
      <c r="F10" s="21">
        <v>759000</v>
      </c>
      <c r="G10" s="20">
        <v>1</v>
      </c>
      <c r="H10" s="34">
        <f t="shared" si="0"/>
        <v>759000</v>
      </c>
      <c r="I10" s="1"/>
    </row>
    <row r="11" spans="1:9" ht="24" customHeight="1">
      <c r="A11" s="110"/>
      <c r="B11" s="111"/>
      <c r="C11" s="68"/>
      <c r="D11" s="69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10"/>
      <c r="B12" s="111"/>
      <c r="C12" s="137" t="s">
        <v>82</v>
      </c>
      <c r="D12" s="71"/>
      <c r="E12" s="20" t="s">
        <v>10</v>
      </c>
      <c r="F12" s="21">
        <v>200000</v>
      </c>
      <c r="G12" s="20">
        <v>1</v>
      </c>
      <c r="H12" s="34">
        <f t="shared" si="0"/>
        <v>200000</v>
      </c>
      <c r="I12" s="1"/>
    </row>
    <row r="13" spans="1:9" ht="31.5" customHeight="1">
      <c r="A13" s="110"/>
      <c r="B13" s="111"/>
      <c r="C13" s="132"/>
      <c r="D13" s="133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10"/>
      <c r="B14" s="111"/>
      <c r="C14" s="132" t="s">
        <v>83</v>
      </c>
      <c r="D14" s="133"/>
      <c r="E14" s="20" t="s">
        <v>61</v>
      </c>
      <c r="F14" s="21">
        <v>45000</v>
      </c>
      <c r="G14" s="20">
        <v>1</v>
      </c>
      <c r="H14" s="34">
        <f t="shared" si="0"/>
        <v>45000</v>
      </c>
      <c r="I14" s="1"/>
    </row>
    <row r="15" spans="1:9" ht="24" customHeight="1">
      <c r="A15" s="110"/>
      <c r="B15" s="111"/>
      <c r="C15" s="132" t="s">
        <v>84</v>
      </c>
      <c r="D15" s="133"/>
      <c r="E15" s="20" t="s">
        <v>62</v>
      </c>
      <c r="F15" s="21">
        <v>81000</v>
      </c>
      <c r="G15" s="20">
        <v>1</v>
      </c>
      <c r="H15" s="34">
        <f t="shared" si="0"/>
        <v>81000</v>
      </c>
      <c r="I15" s="1"/>
    </row>
    <row r="16" spans="1:9" ht="24" customHeight="1">
      <c r="A16" s="110"/>
      <c r="B16" s="111"/>
      <c r="C16" s="132"/>
      <c r="D16" s="134"/>
      <c r="E16" s="20" t="s">
        <v>63</v>
      </c>
      <c r="F16" s="21"/>
      <c r="G16" s="20"/>
      <c r="H16" s="34">
        <f t="shared" si="0"/>
        <v>0</v>
      </c>
      <c r="I16" s="1"/>
    </row>
    <row r="17" spans="1:9">
      <c r="A17" s="110"/>
      <c r="B17" s="111"/>
      <c r="C17" s="138" t="s">
        <v>74</v>
      </c>
      <c r="D17" s="119"/>
      <c r="E17" s="23" t="s">
        <v>71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110"/>
      <c r="B18" s="111"/>
      <c r="C18" s="118" t="s">
        <v>75</v>
      </c>
      <c r="D18" s="119"/>
      <c r="E18" s="23" t="s">
        <v>72</v>
      </c>
      <c r="F18" s="24"/>
      <c r="G18" s="23"/>
      <c r="H18" s="34">
        <f t="shared" si="0"/>
        <v>0</v>
      </c>
      <c r="I18" s="1"/>
    </row>
    <row r="19" spans="1:9">
      <c r="A19" s="110"/>
      <c r="B19" s="111"/>
      <c r="C19" s="135" t="s">
        <v>76</v>
      </c>
      <c r="D19" s="136"/>
      <c r="E19" s="20" t="s">
        <v>73</v>
      </c>
      <c r="F19" s="24"/>
      <c r="G19" s="23"/>
      <c r="H19" s="34">
        <f t="shared" si="0"/>
        <v>0</v>
      </c>
      <c r="I19" s="1"/>
    </row>
    <row r="20" spans="1:9">
      <c r="A20" s="110"/>
      <c r="B20" s="111"/>
      <c r="C20" s="130"/>
      <c r="D20" s="131"/>
      <c r="E20" s="23" t="s">
        <v>93</v>
      </c>
      <c r="F20" s="24">
        <v>1428000</v>
      </c>
      <c r="G20" s="23">
        <v>-1</v>
      </c>
      <c r="H20" s="34">
        <f t="shared" si="0"/>
        <v>-1428000</v>
      </c>
      <c r="I20" s="1"/>
    </row>
    <row r="21" spans="1:9" ht="12.75" customHeight="1">
      <c r="A21" s="112" t="s">
        <v>69</v>
      </c>
      <c r="B21" s="113"/>
      <c r="C21" s="129" t="s">
        <v>12</v>
      </c>
      <c r="D21" s="129"/>
      <c r="E21" s="103">
        <f>SUM(H6:H20)</f>
        <v>885000</v>
      </c>
      <c r="F21" s="103"/>
      <c r="G21" s="39">
        <v>1</v>
      </c>
      <c r="H21" s="65" t="s">
        <v>66</v>
      </c>
      <c r="I21" s="1"/>
    </row>
    <row r="22" spans="1:9" ht="12.75" customHeight="1">
      <c r="A22" s="114"/>
      <c r="B22" s="115"/>
      <c r="C22" s="129"/>
      <c r="D22" s="129"/>
      <c r="E22" s="103">
        <f>E21*G21</f>
        <v>885000</v>
      </c>
      <c r="F22" s="103"/>
      <c r="G22" s="103"/>
      <c r="H22" s="65"/>
      <c r="I22" s="1"/>
    </row>
    <row r="23" spans="1:9" ht="12.75" customHeight="1">
      <c r="A23" s="114"/>
      <c r="B23" s="115"/>
      <c r="C23" s="129"/>
      <c r="D23" s="129"/>
      <c r="E23" s="103"/>
      <c r="F23" s="103"/>
      <c r="G23" s="103"/>
      <c r="H23" s="65"/>
      <c r="I23" s="1"/>
    </row>
    <row r="24" spans="1:9" ht="17.25" customHeight="1">
      <c r="A24" s="114"/>
      <c r="B24" s="115"/>
      <c r="C24" s="97" t="s">
        <v>17</v>
      </c>
      <c r="D24" s="98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6"/>
      <c r="B25" s="117"/>
      <c r="C25" s="99" t="s">
        <v>85</v>
      </c>
      <c r="D25" s="100"/>
      <c r="E25" s="41"/>
      <c r="F25" s="37"/>
      <c r="G25" s="38"/>
      <c r="H25" s="42">
        <f>F25*G25</f>
        <v>0</v>
      </c>
      <c r="I25" s="1"/>
    </row>
    <row r="26" spans="1:9" ht="25.15" customHeight="1">
      <c r="A26" s="83" t="s">
        <v>70</v>
      </c>
      <c r="B26" s="84"/>
      <c r="C26" s="120" t="s">
        <v>86</v>
      </c>
      <c r="D26" s="120"/>
      <c r="E26" s="41" t="s">
        <v>89</v>
      </c>
      <c r="F26" s="37">
        <v>90000</v>
      </c>
      <c r="G26" s="38">
        <v>1</v>
      </c>
      <c r="H26" s="42">
        <f>F26*G26</f>
        <v>90000</v>
      </c>
      <c r="I26" s="1"/>
    </row>
    <row r="27" spans="1:9">
      <c r="A27" s="85"/>
      <c r="B27" s="86"/>
      <c r="C27" s="120" t="s">
        <v>87</v>
      </c>
      <c r="D27" s="120"/>
      <c r="E27" s="41" t="s">
        <v>88</v>
      </c>
      <c r="F27" s="37">
        <v>25000</v>
      </c>
      <c r="G27" s="38">
        <v>1</v>
      </c>
      <c r="H27" s="42">
        <f t="shared" ref="H27:H33" si="1">F27*G27</f>
        <v>25000</v>
      </c>
      <c r="I27" s="1"/>
    </row>
    <row r="28" spans="1:9">
      <c r="A28" s="85"/>
      <c r="B28" s="86"/>
      <c r="C28" s="120" t="s">
        <v>90</v>
      </c>
      <c r="D28" s="120"/>
      <c r="E28" s="41" t="s">
        <v>91</v>
      </c>
      <c r="F28" s="37">
        <v>0</v>
      </c>
      <c r="G28" s="38">
        <v>2</v>
      </c>
      <c r="H28" s="42">
        <f t="shared" si="1"/>
        <v>0</v>
      </c>
      <c r="I28" s="1"/>
    </row>
    <row r="29" spans="1:9">
      <c r="A29" s="85"/>
      <c r="B29" s="86"/>
      <c r="C29" s="120"/>
      <c r="D29" s="120"/>
      <c r="E29" s="41"/>
      <c r="F29" s="37"/>
      <c r="G29" s="38"/>
      <c r="H29" s="42">
        <f t="shared" si="1"/>
        <v>0</v>
      </c>
      <c r="I29" s="1"/>
    </row>
    <row r="30" spans="1:9">
      <c r="A30" s="85"/>
      <c r="B30" s="86"/>
      <c r="C30" s="120"/>
      <c r="D30" s="120"/>
      <c r="E30" s="41"/>
      <c r="F30" s="37"/>
      <c r="G30" s="38"/>
      <c r="H30" s="42">
        <f t="shared" si="1"/>
        <v>0</v>
      </c>
      <c r="I30" s="1"/>
    </row>
    <row r="31" spans="1:9">
      <c r="A31" s="85"/>
      <c r="B31" s="86"/>
      <c r="C31" s="120"/>
      <c r="D31" s="120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5"/>
      <c r="B32" s="86"/>
      <c r="C32" s="101"/>
      <c r="D32" s="102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7"/>
      <c r="B33" s="88"/>
      <c r="C33" s="101"/>
      <c r="D33" s="102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3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4"/>
      <c r="E34" s="104">
        <f>SUM(H25:H31)</f>
        <v>115000</v>
      </c>
      <c r="F34" s="105"/>
      <c r="G34" s="105"/>
      <c r="H34" s="63" t="s">
        <v>65</v>
      </c>
      <c r="I34" s="1"/>
    </row>
    <row r="35" spans="1:9" ht="14.25" customHeight="1">
      <c r="A35" s="46"/>
      <c r="B35" s="47"/>
      <c r="C35" s="95"/>
      <c r="D35" s="96"/>
      <c r="E35" s="106"/>
      <c r="F35" s="107"/>
      <c r="G35" s="107"/>
      <c r="H35" s="64"/>
      <c r="I35" s="1"/>
    </row>
    <row r="36" spans="1:9" ht="16.5" customHeight="1">
      <c r="A36" s="81" t="s">
        <v>27</v>
      </c>
      <c r="B36" s="82"/>
      <c r="C36" s="48" t="b">
        <f>IF(F38="카드+현금",Sheet3!C11,IF(F38="현금+카드",Sheet3!C4))</f>
        <v>0</v>
      </c>
      <c r="D36" s="49"/>
      <c r="E36" s="26" t="s">
        <v>64</v>
      </c>
      <c r="F36" s="76">
        <f>SUM(E22,E34)</f>
        <v>1000000</v>
      </c>
      <c r="G36" s="76"/>
      <c r="H36" s="27" t="s">
        <v>14</v>
      </c>
      <c r="I36" s="1"/>
    </row>
    <row r="37" spans="1:9" ht="16.5" customHeight="1">
      <c r="A37" s="81" t="s">
        <v>26</v>
      </c>
      <c r="B37" s="82"/>
      <c r="C37" s="91" t="b">
        <f>IF(F38="카드+현금",Sheet3!C9,IF(F38="현금+카드",Sheet3!C6))</f>
        <v>0</v>
      </c>
      <c r="D37" s="92"/>
      <c r="E37" s="26" t="s">
        <v>15</v>
      </c>
      <c r="F37" s="74">
        <f>F36*1.1-F36</f>
        <v>100000</v>
      </c>
      <c r="G37" s="75"/>
      <c r="H37" s="28"/>
      <c r="I37" s="1"/>
    </row>
    <row r="38" spans="1:9" ht="17.25" customHeight="1">
      <c r="A38" s="81" t="s">
        <v>22</v>
      </c>
      <c r="B38" s="82"/>
      <c r="C38" s="48"/>
      <c r="D38" s="49"/>
      <c r="E38" s="26" t="s">
        <v>21</v>
      </c>
      <c r="F38" s="89" t="s">
        <v>59</v>
      </c>
      <c r="G38" s="90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8"/>
      <c r="G39" s="79"/>
      <c r="H39" s="80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7">
        <f>IF(F38="현금(이체X)",F36,IF(F38="웹결제",ROUND(Sheet2!B7,-4),IF(F38="이체 및 현금영수증",F36+F36*10%,IF(F38="이체 및 세금계산서",F36+F36*10%,IF(F38="이체 및 세금계산서",F36+F36*10%,)))))-F39</f>
        <v>1100000</v>
      </c>
      <c r="G40" s="77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22" t="s">
        <v>43</v>
      </c>
      <c r="G41" s="122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21"/>
      <c r="B43" s="121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54</v>
      </c>
      <c r="B3" s="121"/>
      <c r="C3" s="121"/>
      <c r="E3" t="s">
        <v>47</v>
      </c>
      <c r="F3">
        <f>Sheet1!F36</f>
        <v>1000000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550000</v>
      </c>
      <c r="D6" t="s">
        <v>50</v>
      </c>
    </row>
    <row r="8" spans="1:7">
      <c r="A8" s="121" t="s">
        <v>55</v>
      </c>
      <c r="B8" s="121"/>
      <c r="C8" s="121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999999.99999999988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1000000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1000000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2026-01-02T10:11:37Z</dcterms:modified>
</cp:coreProperties>
</file>