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4C96ACD6-C935-4987-8EDC-DCFEFCD81C51}" xr6:coauthVersionLast="47" xr6:coauthVersionMax="47" xr10:uidLastSave="{00000000-0000-0000-0000-000000000000}"/>
  <bookViews>
    <workbookView xWindow="11010" yWindow="-75" windowWidth="17790" windowHeight="1555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<sst xmlns="http://schemas.openxmlformats.org/spreadsheetml/2006/main" count="101" uniqueCount="92">
  <si>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</si>
  <si>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</si>
  <si>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</si>
  <si>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</si>
  <si>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</si>
  <si>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</si>
  <si>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</si>
  <si>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</si>
  <si>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</si>
  <si>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</si>
  <si>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</si>
  <si>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</si>
  <si>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</si>
  <si>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</si>
  <si>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</si>
  <si>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</si>
  <si>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</si>
  <si>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</si>
  <si>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</si>
  <si>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</si>
  <si>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</si>
  <si>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</si>
  <si>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</si>
  <si>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</si>
  <si>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</si>
  <si>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</si>
  <si>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</si>
  <si>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</si>
  <si>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</si>
  <si>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</si>
  <si>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</si>
  <si>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</si>
  <si>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</si>
  <si>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</si>
  <si>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</si>
  <si>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</si>
  <si>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</si>
  <si>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</si>
  <si>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</si>
  <si>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</si>
  <si>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</si>
  <si>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</si>
  <si>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</si>
  <si>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</si>
  <si>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</si>
  <si>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</si>
  <si>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</si>
  <si>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</si>
  <si>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</si>
  <si>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</si>
  <si>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</si>
  <si>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</si>
  <si>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</si>
  <si>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</si>
  <si>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</si>
  <si>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</si>
  <si>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</si>
  <si>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</si>
  <si>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</si>
  <si>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</si>
  <si>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</si>
  <si>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</si>
  <si>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</si>
  <si>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</si>
  <si>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</si>
  <si>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</si>
  <si>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</si>
  <si>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</si>
  <si>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</si>
  <si>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</si>
  <si>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</si>
  <si>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</si>
  <si>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</si>
  <si>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</si>
  <si>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</si>
  <si>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</si>
  <si>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</si>
  <si>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신모델 15세대 인텔 코어 울트라5 시리즈2 225F</t>
    <phoneticPr fontId="1" type="noConversion"/>
  </si>
  <si>
    <t>MSI MAG 코어프로저 AA13 ARGB (화이트)</t>
    <phoneticPr fontId="1" type="noConversion"/>
  </si>
  <si>
    <t>MSI PRO B860M-A WIFI</t>
    <phoneticPr fontId="1" type="noConversion"/>
  </si>
  <si>
    <t>마이크론 Crucial DDR5-5600 CL46 대원씨티에스 (32GB)</t>
    <phoneticPr fontId="1" type="noConversion"/>
  </si>
  <si>
    <t>기존 GTX1650 활용</t>
    <phoneticPr fontId="1" type="noConversion"/>
  </si>
  <si>
    <t>솔리다임 P44 Pro M.2 NVMe 벌크 (1TB)</t>
    <phoneticPr fontId="1" type="noConversion"/>
  </si>
  <si>
    <t>darkFlash DS900 ARGB 강화유리 (화이트)</t>
    <phoneticPr fontId="1" type="noConversion"/>
  </si>
  <si>
    <t>기존 파워 활용</t>
    <phoneticPr fontId="1" type="noConversion"/>
  </si>
  <si>
    <t xml:space="preserve">멀티 다중작업에 연산이 빠른 신모델! </t>
    <phoneticPr fontId="1" type="noConversion"/>
  </si>
  <si>
    <t>우원석 (디자이너PC)D5</t>
    <phoneticPr fontId="1" type="noConversion"/>
  </si>
  <si>
    <t>단점 !!메모리 신모델로 교체필요 !!호환xx</t>
    <phoneticPr fontId="1" type="noConversion"/>
  </si>
  <si>
    <t>기존 10400 +16GB= SSD업글및셋팅 256GB</t>
    <phoneticPr fontId="1" type="noConversion"/>
  </si>
  <si>
    <t>업글+셋팅</t>
    <phoneticPr fontId="1" type="noConversion"/>
  </si>
  <si>
    <t>장패드</t>
    <phoneticPr fontId="1" type="noConversion"/>
  </si>
  <si>
    <t>기존메모리챙겨드림 16+16+8+8 D4사무실업글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</si>
</sst>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</xf>
    <xf numFmtId="176" fontId="10" fillId="3" borderId="3" xfId="0" applyNumberFormat="1" applyFont="1" applyFill="1" applyBorder="1" applyProtection="1">
      <alignment vertical="center"/>
    </xf>
    <xf numFmtId="176" fontId="10" fillId="6" borderId="1" xfId="0" applyNumberFormat="1" applyFont="1" applyFill="1" applyBorder="1" applyProtection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178" fontId="14" fillId="6" borderId="4" xfId="0" applyNumberFormat="1" applyFont="1" applyFill="1" applyBorder="1" applyAlignment="1" applyProtection="1">
      <alignment horizontal="center" vertical="center"/>
    </xf>
    <xf numFmtId="178" fontId="14" fillId="6" borderId="6" xfId="0" applyNumberFormat="1" applyFont="1" applyFill="1" applyBorder="1" applyAlignment="1" applyProtection="1">
      <alignment horizontal="center" vertical="center"/>
    </xf>
    <xf numFmtId="178" fontId="14" fillId="6" borderId="9" xfId="0" applyNumberFormat="1" applyFont="1" applyFill="1" applyBorder="1" applyAlignment="1" applyProtection="1">
      <alignment horizontal="center" vertical="center"/>
    </xf>
    <xf numFmtId="178" fontId="14" fillId="6" borderId="11" xfId="0" applyNumberFormat="1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 applyProtection="1">
      <alignment horizontal="center" vertical="center"/>
    </xf>
    <xf numFmtId="176" fontId="10" fillId="2" borderId="5" xfId="0" applyNumberFormat="1" applyFont="1" applyFill="1" applyBorder="1" applyAlignment="1" applyProtection="1">
      <alignment horizontal="center" vertical="center"/>
    </xf>
    <xf numFmtId="176" fontId="10" fillId="2" borderId="1" xfId="0" applyNumberFormat="1" applyFont="1" applyFill="1" applyBorder="1" applyAlignment="1" applyProtection="1">
      <alignment horizontal="center" vertical="center"/>
    </xf>
    <xf numFmtId="176" fontId="10" fillId="6" borderId="1" xfId="0" applyNumberFormat="1" applyFont="1" applyFill="1" applyBorder="1" applyAlignment="1" applyProtection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 applyProtection="1">
      <alignment horizontal="center" vertical="center"/>
    </xf>
    <xf numFmtId="176" fontId="10" fillId="5" borderId="5" xfId="0" applyNumberFormat="1" applyFont="1" applyFill="1" applyBorder="1" applyAlignment="1" applyProtection="1">
      <alignment horizontal="center" vertical="center"/>
    </xf>
    <xf numFmtId="176" fontId="10" fillId="5" borderId="9" xfId="0" applyNumberFormat="1" applyFont="1" applyFill="1" applyBorder="1" applyAlignment="1" applyProtection="1">
      <alignment horizontal="center" vertical="center"/>
    </xf>
    <xf numFmtId="176" fontId="10" fillId="5" borderId="10" xfId="0" applyNumberFormat="1" applyFont="1" applyFill="1" applyBorder="1" applyAlignment="1" applyProtection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topLeftCell="A16" zoomScaleNormal="100" zoomScaleSheetLayoutView="100" workbookViewId="0">
      <selection activeCell="C30" sqref="C30:D30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86</v>
      </c>
      <c r="C1" s="121" t="s">
        <v>69</v>
      </c>
      <c r="D1" s="122"/>
      <c r="E1" s="54"/>
      <c r="F1" s="55"/>
      <c r="G1" s="55"/>
      <c r="H1" s="56"/>
    </row>
    <row r="2" spans="1:9" ht="22.5" customHeight="1">
      <c r="A2" s="14" t="s">
        <v>34</v>
      </c>
      <c r="B2" s="15">
        <v>1028692991</v>
      </c>
      <c r="C2" s="123"/>
      <c r="D2" s="124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45928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5"/>
      <c r="C4" s="125"/>
      <c r="D4" s="126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6" t="s">
        <v>70</v>
      </c>
      <c r="B6" s="107"/>
      <c r="C6" s="68" t="s">
        <v>77</v>
      </c>
      <c r="D6" s="69"/>
      <c r="E6" s="20" t="s">
        <v>6</v>
      </c>
      <c r="F6" s="21">
        <v>230000</v>
      </c>
      <c r="G6" s="20">
        <v>1</v>
      </c>
      <c r="H6" s="34">
        <f>F6*G6</f>
        <v>230000</v>
      </c>
      <c r="I6" s="1"/>
    </row>
    <row r="7" spans="1:9" ht="24" customHeight="1">
      <c r="A7" s="108"/>
      <c r="B7" s="109"/>
      <c r="C7" s="68" t="s">
        <v>78</v>
      </c>
      <c r="D7" s="69"/>
      <c r="E7" s="22" t="s">
        <v>11</v>
      </c>
      <c r="F7" s="21">
        <v>25000</v>
      </c>
      <c r="G7" s="20">
        <v>1</v>
      </c>
      <c r="H7" s="34">
        <f t="shared" ref="H7:H20" si="0">F7*G7</f>
        <v>25000</v>
      </c>
      <c r="I7" s="1"/>
    </row>
    <row r="8" spans="1:9" ht="25.5" customHeight="1">
      <c r="A8" s="108"/>
      <c r="B8" s="109"/>
      <c r="C8" s="70" t="s">
        <v>79</v>
      </c>
      <c r="D8" s="71"/>
      <c r="E8" s="20" t="s">
        <v>7</v>
      </c>
      <c r="F8" s="21">
        <v>220000</v>
      </c>
      <c r="G8" s="20">
        <v>1</v>
      </c>
      <c r="H8" s="34">
        <f t="shared" si="0"/>
        <v>220000</v>
      </c>
      <c r="I8" s="1"/>
    </row>
    <row r="9" spans="1:9" ht="37.5" customHeight="1">
      <c r="A9" s="108"/>
      <c r="B9" s="109"/>
      <c r="C9" s="68" t="s">
        <v>80</v>
      </c>
      <c r="D9" s="69"/>
      <c r="E9" s="20" t="s">
        <v>8</v>
      </c>
      <c r="F9" s="21">
        <v>150000</v>
      </c>
      <c r="G9" s="20">
        <v>2</v>
      </c>
      <c r="H9" s="34">
        <f t="shared" si="0"/>
        <v>300000</v>
      </c>
      <c r="I9" s="1"/>
    </row>
    <row r="10" spans="1:9" ht="24" customHeight="1">
      <c r="A10" s="108"/>
      <c r="B10" s="109"/>
      <c r="C10" s="68" t="s">
        <v>81</v>
      </c>
      <c r="D10" s="69"/>
      <c r="E10" s="20" t="s">
        <v>9</v>
      </c>
      <c r="F10" s="21"/>
      <c r="G10" s="20"/>
      <c r="H10" s="34">
        <f t="shared" si="0"/>
        <v>0</v>
      </c>
      <c r="I10" s="1"/>
    </row>
    <row r="11" spans="1:9" ht="24" customHeight="1">
      <c r="A11" s="108"/>
      <c r="B11" s="109"/>
      <c r="C11" s="136"/>
      <c r="D11" s="137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08"/>
      <c r="B12" s="109"/>
      <c r="C12" s="138" t="s">
        <v>82</v>
      </c>
      <c r="D12" s="69"/>
      <c r="E12" s="20" t="s">
        <v>10</v>
      </c>
      <c r="F12" s="21">
        <v>152000</v>
      </c>
      <c r="G12" s="20">
        <v>1</v>
      </c>
      <c r="H12" s="34">
        <f t="shared" si="0"/>
        <v>152000</v>
      </c>
      <c r="I12" s="1"/>
    </row>
    <row r="13" spans="1:9" ht="31.5" customHeight="1">
      <c r="A13" s="108"/>
      <c r="B13" s="109"/>
      <c r="C13" s="130"/>
      <c r="D13" s="131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08"/>
      <c r="B14" s="109"/>
      <c r="C14" s="130" t="s">
        <v>83</v>
      </c>
      <c r="D14" s="131"/>
      <c r="E14" s="20" t="s">
        <v>62</v>
      </c>
      <c r="F14" s="21">
        <v>61000</v>
      </c>
      <c r="G14" s="20">
        <v>1</v>
      </c>
      <c r="H14" s="34">
        <f t="shared" si="0"/>
        <v>61000</v>
      </c>
      <c r="I14" s="1"/>
    </row>
    <row r="15" spans="1:9" ht="24" customHeight="1">
      <c r="A15" s="108"/>
      <c r="B15" s="109"/>
      <c r="C15" s="130" t="s">
        <v>84</v>
      </c>
      <c r="D15" s="131"/>
      <c r="E15" s="20" t="s">
        <v>63</v>
      </c>
      <c r="F15" s="21">
        <v>0</v>
      </c>
      <c r="G15" s="20"/>
      <c r="H15" s="34">
        <f t="shared" si="0"/>
        <v>0</v>
      </c>
      <c r="I15" s="1"/>
    </row>
    <row r="16" spans="1:9" ht="24" customHeight="1">
      <c r="A16" s="108"/>
      <c r="B16" s="109"/>
      <c r="C16" s="132"/>
      <c r="D16" s="133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108"/>
      <c r="B17" s="109"/>
      <c r="C17" s="139" t="s">
        <v>71</v>
      </c>
      <c r="D17" s="117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08"/>
      <c r="B18" s="109"/>
      <c r="C18" s="116" t="s">
        <v>72</v>
      </c>
      <c r="D18" s="117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108"/>
      <c r="B19" s="109"/>
      <c r="C19" s="134" t="s">
        <v>73</v>
      </c>
      <c r="D19" s="135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108"/>
      <c r="B20" s="109"/>
      <c r="C20" s="128"/>
      <c r="D20" s="129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0" t="s">
        <v>61</v>
      </c>
      <c r="B21" s="111"/>
      <c r="C21" s="127" t="s">
        <v>12</v>
      </c>
      <c r="D21" s="127"/>
      <c r="E21" s="101">
        <f>SUM(H6:H20)</f>
        <v>1068000</v>
      </c>
      <c r="F21" s="101"/>
      <c r="G21" s="39">
        <v>1</v>
      </c>
      <c r="H21" s="65" t="s">
        <v>76</v>
      </c>
      <c r="I21" s="1"/>
    </row>
    <row r="22" spans="1:9" ht="12.75" customHeight="1">
      <c r="A22" s="112"/>
      <c r="B22" s="113"/>
      <c r="C22" s="127"/>
      <c r="D22" s="127"/>
      <c r="E22" s="101">
        <f>E21*G21</f>
        <v>1068000</v>
      </c>
      <c r="F22" s="101"/>
      <c r="G22" s="101"/>
      <c r="H22" s="65"/>
      <c r="I22" s="1"/>
    </row>
    <row r="23" spans="1:9" ht="12.75" customHeight="1">
      <c r="A23" s="112"/>
      <c r="B23" s="113"/>
      <c r="C23" s="127"/>
      <c r="D23" s="127"/>
      <c r="E23" s="101"/>
      <c r="F23" s="101"/>
      <c r="G23" s="101"/>
      <c r="H23" s="65"/>
      <c r="I23" s="1"/>
    </row>
    <row r="24" spans="1:9" ht="17.25" customHeight="1">
      <c r="A24" s="112"/>
      <c r="B24" s="113"/>
      <c r="C24" s="95" t="s">
        <v>17</v>
      </c>
      <c r="D24" s="96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4"/>
      <c r="B25" s="115"/>
      <c r="C25" s="97" t="s">
        <v>85</v>
      </c>
      <c r="D25" s="98"/>
      <c r="E25" s="41"/>
      <c r="F25" s="37"/>
      <c r="G25" s="38"/>
      <c r="H25" s="42">
        <f>F25*G25</f>
        <v>0</v>
      </c>
      <c r="I25" s="1"/>
    </row>
    <row r="26" spans="1:9" ht="25.15" customHeight="1">
      <c r="A26" s="81" t="s">
        <v>68</v>
      </c>
      <c r="B26" s="82"/>
      <c r="C26" s="118" t="s">
        <v>87</v>
      </c>
      <c r="D26" s="118"/>
      <c r="E26" s="41"/>
      <c r="F26" s="37"/>
      <c r="G26" s="38"/>
      <c r="H26" s="42">
        <f>F26*G26</f>
        <v>0</v>
      </c>
      <c r="I26" s="1"/>
    </row>
    <row r="27" spans="1:9">
      <c r="A27" s="83"/>
      <c r="B27" s="84"/>
      <c r="C27" s="118" t="s">
        <v>90</v>
      </c>
      <c r="D27" s="118"/>
      <c r="E27" s="41"/>
      <c r="F27" s="37"/>
      <c r="G27" s="38"/>
      <c r="H27" s="42">
        <f t="shared" ref="H27:H33" si="1">F27*G27</f>
        <v>0</v>
      </c>
      <c r="I27" s="1"/>
    </row>
    <row r="28" spans="1:9">
      <c r="A28" s="83"/>
      <c r="B28" s="84"/>
      <c r="C28" s="118" t="s">
        <v>88</v>
      </c>
      <c r="D28" s="118"/>
      <c r="E28" s="41" t="s">
        <v>89</v>
      </c>
      <c r="F28" s="37">
        <v>50000</v>
      </c>
      <c r="G28" s="38">
        <v>1</v>
      </c>
      <c r="H28" s="42">
        <f t="shared" si="1"/>
        <v>50000</v>
      </c>
      <c r="I28" s="1"/>
    </row>
    <row r="29" spans="1:9">
      <c r="A29" s="83"/>
      <c r="B29" s="84"/>
      <c r="C29" s="118" t="s">
        <v>91</v>
      </c>
      <c r="D29" s="118"/>
      <c r="E29" s="41"/>
      <c r="F29" s="37"/>
      <c r="G29" s="38"/>
      <c r="H29" s="42">
        <f t="shared" si="1"/>
        <v>0</v>
      </c>
      <c r="I29" s="1"/>
    </row>
    <row r="30" spans="1:9">
      <c r="A30" s="83"/>
      <c r="B30" s="84"/>
      <c r="C30" s="118"/>
      <c r="D30" s="118"/>
      <c r="E30" s="41"/>
      <c r="F30" s="37"/>
      <c r="G30" s="38"/>
      <c r="H30" s="42">
        <f t="shared" si="1"/>
        <v>0</v>
      </c>
      <c r="I30" s="1"/>
    </row>
    <row r="31" spans="1:9">
      <c r="A31" s="83"/>
      <c r="B31" s="84"/>
      <c r="C31" s="118"/>
      <c r="D31" s="118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3"/>
      <c r="B32" s="84"/>
      <c r="C32" s="99"/>
      <c r="D32" s="100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5"/>
      <c r="B33" s="86"/>
      <c r="C33" s="99"/>
      <c r="D33" s="100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1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2"/>
      <c r="E34" s="102">
        <f>SUM(H25:H31)</f>
        <v>50000</v>
      </c>
      <c r="F34" s="103"/>
      <c r="G34" s="103"/>
      <c r="H34" s="63" t="s">
        <v>75</v>
      </c>
      <c r="I34" s="1"/>
    </row>
    <row r="35" spans="1:9" ht="14.25" customHeight="1">
      <c r="A35" s="46"/>
      <c r="B35" s="47"/>
      <c r="C35" s="93"/>
      <c r="D35" s="94"/>
      <c r="E35" s="104"/>
      <c r="F35" s="105"/>
      <c r="G35" s="105"/>
      <c r="H35" s="64"/>
      <c r="I35" s="1"/>
    </row>
    <row r="36" spans="1:9" ht="16.5" customHeight="1">
      <c r="A36" s="79" t="s">
        <v>27</v>
      </c>
      <c r="B36" s="80"/>
      <c r="C36" s="48" t="b">
        <f>IF(F38="카드+현금",Sheet3!C11,IF(F38="현금+카드",Sheet3!C4))</f>
        <v>0</v>
      </c>
      <c r="D36" s="49"/>
      <c r="E36" s="26" t="s">
        <v>74</v>
      </c>
      <c r="F36" s="74">
        <f>SUM(E22,E34)</f>
        <v>1118000</v>
      </c>
      <c r="G36" s="74"/>
      <c r="H36" s="27" t="s">
        <v>14</v>
      </c>
      <c r="I36" s="1"/>
    </row>
    <row r="37" spans="1:9" ht="16.5" customHeight="1">
      <c r="A37" s="79" t="s">
        <v>26</v>
      </c>
      <c r="B37" s="80"/>
      <c r="C37" s="89" t="b">
        <f>IF(F38="카드+현금",Sheet3!C9,IF(F38="현금+카드",Sheet3!C6))</f>
        <v>0</v>
      </c>
      <c r="D37" s="90"/>
      <c r="E37" s="26" t="s">
        <v>15</v>
      </c>
      <c r="F37" s="72">
        <f>F36*1.1-F36</f>
        <v>111800</v>
      </c>
      <c r="G37" s="73"/>
      <c r="H37" s="28"/>
      <c r="I37" s="1"/>
    </row>
    <row r="38" spans="1:9" ht="17.25" customHeight="1">
      <c r="A38" s="79" t="s">
        <v>22</v>
      </c>
      <c r="B38" s="80"/>
      <c r="C38" s="48"/>
      <c r="D38" s="49"/>
      <c r="E38" s="26" t="s">
        <v>21</v>
      </c>
      <c r="F38" s="87" t="s">
        <v>59</v>
      </c>
      <c r="G38" s="88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6">
        <v>4800</v>
      </c>
      <c r="G39" s="77"/>
      <c r="H39" s="78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5">
        <f>IF(F38="현금(이체X)",F36,IF(F38="웹결제",ROUND(Sheet2!B7,-4),IF(F38="이체 및 현금영수증",F36+F36*10%,IF(F38="이체 및 세금계산서",F36+F36*10%,IF(F38="이체 및 세금계산서",F36+F36*10%,)))))-F39</f>
        <v>1225000</v>
      </c>
      <c r="G40" s="75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0" t="s">
        <v>43</v>
      </c>
      <c r="G41" s="120"/>
      <c r="H41" s="33">
        <f>F40-(F37+F36)</f>
        <v>-4800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19"/>
      <c r="B43" s="119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19" t="s">
        <v>54</v>
      </c>
      <c r="B3" s="119"/>
      <c r="C3" s="119"/>
      <c r="E3" t="s">
        <v>47</v>
      </c>
      <c r="F3">
        <f>Sheet1!F36</f>
        <v>1118000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679800</v>
      </c>
      <c r="D6" t="s">
        <v>50</v>
      </c>
    </row>
    <row r="8" spans="1:7">
      <c r="A8" s="119" t="s">
        <v>55</v>
      </c>
      <c r="B8" s="119"/>
      <c r="C8" s="119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1118000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1118000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1118000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2025-09-28T03:26:12Z</cp:lastPrinted>
  <dcterms:created xsi:type="dcterms:W3CDTF">2019-03-28T03:58:09Z</dcterms:created>
  <dcterms:modified xsi:type="dcterms:W3CDTF">2025-09-28T03:26:42Z</dcterms:modified>
</cp:coreProperties>
</file>