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6A95164-1BD4-4594-8843-DE3F20B9E9E5}" xr6:coauthVersionLast="47" xr6:coauthVersionMax="47" xr10:uidLastSave="{00000000-0000-0000-0000-000000000000}"/>
  <bookViews>
    <workbookView xWindow="7095" yWindow="139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<sst xmlns="http://schemas.openxmlformats.org/spreadsheetml/2006/main" count="99" uniqueCount="83">
  <si>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</si>
  <si>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</si>
  <si>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</si>
  <si>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</si>
  <si>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</si>
  <si>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</si>
  <si>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</si>
  <si>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</si>
  <si>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</si>
  <si>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</si>
  <si>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</si>
  <si>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</si>
  <si>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</si>
  <si>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</si>
  <si>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</si>
  <si>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</si>
  <si>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</si>
  <si>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</si>
  <si>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</si>
  <si>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</si>
  <si>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</si>
  <si>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</si>
  <si>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</si>
  <si>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</si>
  <si>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</si>
  <si>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</si>
  <si>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</si>
  <si>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</si>
  <si>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</si>
  <si>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</si>
  <si>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</si>
  <si>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</si>
  <si>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</si>
  <si>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</si>
  <si>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</si>
  <si>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</si>
  <si>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</si>
  <si>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</si>
  <si>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</si>
  <si>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</si>
  <si>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</si>
  <si>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</si>
  <si>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</si>
  <si>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</si>
  <si>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</si>
  <si>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</si>
  <si>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</si>
  <si>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</si>
  <si>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</si>
  <si>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</si>
  <si>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</si>
  <si>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</si>
  <si>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</si>
  <si>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</si>
  <si>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</si>
  <si>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</si>
  <si>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</si>
  <si>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</si>
  <si>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</si>
  <si>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</si>
  <si>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</si>
  <si>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</si>
  <si>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</si>
  <si>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</si>
  <si>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사무용 중고 i3 컴퓨터</t>
    <phoneticPr fontId="1" type="noConversion"/>
  </si>
  <si>
    <t>인텔정품쿨러</t>
    <phoneticPr fontId="1" type="noConversion"/>
  </si>
  <si>
    <t xml:space="preserve">6세대 메인보드 </t>
    <phoneticPr fontId="1" type="noConversion"/>
  </si>
  <si>
    <t xml:space="preserve">DDR3  8GB </t>
    <phoneticPr fontId="1" type="noConversion"/>
  </si>
  <si>
    <t xml:space="preserve">인텔 내장그래픽 </t>
    <phoneticPr fontId="1" type="noConversion"/>
  </si>
  <si>
    <t>SSD 256GB (새상품 )</t>
    <phoneticPr fontId="1" type="noConversion"/>
  </si>
  <si>
    <t>i3 6세대 문서 씨피유</t>
    <phoneticPr fontId="1" type="noConversion"/>
  </si>
  <si>
    <t>무선 키보드 마우스 셋트 ( 화이트)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</si>
  <si>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</si>
  <si>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</si>
  <si>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</si>
  <si>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중고컴퓨터</t>
    <phoneticPr fontId="1" type="noConversion"/>
  </si>
  <si>
    <t>무이성형외과(박윤용원장님)-2</t>
    <phoneticPr fontId="1" type="noConversion"/>
  </si>
  <si>
    <t>강남대로 406 (글라스타워),9층</t>
    <phoneticPr fontId="1" type="noConversion"/>
  </si>
  <si>
    <t>기사님설치비</t>
    <phoneticPr fontId="1" type="noConversion"/>
  </si>
  <si>
    <t>다마스 자동차 배송비용</t>
    <phoneticPr fontId="1" type="noConversion"/>
  </si>
  <si>
    <t>배송비</t>
    <phoneticPr fontId="1" type="noConversion"/>
  </si>
  <si>
    <t>설치비 ( 강남역 )</t>
    <phoneticPr fontId="1" type="noConversion"/>
  </si>
  <si>
    <t>7월23일 설치 예약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</si>
</sst>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12" fillId="12" borderId="1" xfId="0" applyFont="1" applyFill="1" applyBorder="1" applyAlignment="1">
      <alignment horizontal="center" vertical="center"/>
    </xf>
    <xf numFmtId="176" fontId="9" fillId="12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8" borderId="2" xfId="0" applyNumberFormat="1" applyFont="1" applyFill="1" applyBorder="1" applyAlignment="1">
      <alignment horizontal="center" vertical="center"/>
    </xf>
    <xf numFmtId="176" fontId="9" fillId="8" borderId="14" xfId="0" applyNumberFormat="1" applyFont="1" applyFill="1" applyBorder="1" applyAlignment="1">
      <alignment horizontal="center" vertical="center"/>
    </xf>
    <xf numFmtId="176" fontId="9" fillId="8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124" t="s">
        <v>64</v>
      </c>
      <c r="D1" s="125"/>
      <c r="E1" s="53"/>
      <c r="F1" s="54"/>
      <c r="G1" s="54"/>
      <c r="H1" s="55"/>
    </row>
    <row r="2" spans="1:9" ht="22.5" customHeight="1">
      <c r="A2" s="15" t="s">
        <v>34</v>
      </c>
      <c r="B2" s="16">
        <v>1098940915</v>
      </c>
      <c r="C2" s="126"/>
      <c r="D2" s="127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45847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8" t="s">
        <v>77</v>
      </c>
      <c r="C4" s="128"/>
      <c r="D4" s="129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7"/>
      <c r="B6" s="108"/>
      <c r="C6" s="67" t="s">
        <v>70</v>
      </c>
      <c r="D6" s="68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9"/>
      <c r="B7" s="110"/>
      <c r="C7" s="67" t="s">
        <v>65</v>
      </c>
      <c r="D7" s="68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9"/>
      <c r="B8" s="110"/>
      <c r="C8" s="69" t="s">
        <v>66</v>
      </c>
      <c r="D8" s="70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9"/>
      <c r="B9" s="110"/>
      <c r="C9" s="67" t="s">
        <v>67</v>
      </c>
      <c r="D9" s="68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9"/>
      <c r="B10" s="110"/>
      <c r="C10" s="67" t="s">
        <v>68</v>
      </c>
      <c r="D10" s="68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9"/>
      <c r="B11" s="110"/>
      <c r="C11" s="137"/>
      <c r="D11" s="138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9"/>
      <c r="B12" s="110"/>
      <c r="C12" s="139" t="s">
        <v>69</v>
      </c>
      <c r="D12" s="140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9"/>
      <c r="B13" s="110"/>
      <c r="C13" s="98"/>
      <c r="D13" s="9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9"/>
      <c r="B14" s="110"/>
      <c r="C14" s="98" t="s">
        <v>44</v>
      </c>
      <c r="D14" s="99"/>
      <c r="E14" s="21" t="s">
        <v>61</v>
      </c>
      <c r="F14" s="22"/>
      <c r="G14" s="21"/>
      <c r="H14" s="22">
        <f t="shared" si="0"/>
        <v>0</v>
      </c>
      <c r="I14" s="1"/>
    </row>
    <row r="15" spans="1:9" ht="24" customHeight="1">
      <c r="A15" s="109"/>
      <c r="B15" s="110"/>
      <c r="C15" s="98" t="s">
        <v>44</v>
      </c>
      <c r="D15" s="99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109"/>
      <c r="B16" s="110"/>
      <c r="C16" s="133" t="s">
        <v>44</v>
      </c>
      <c r="D16" s="134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9"/>
      <c r="B17" s="110"/>
      <c r="C17" s="141"/>
      <c r="D17" s="118"/>
      <c r="E17" s="24"/>
      <c r="F17" s="25"/>
      <c r="G17" s="24"/>
      <c r="H17" s="22">
        <f t="shared" si="0"/>
        <v>0</v>
      </c>
      <c r="I17" s="1"/>
    </row>
    <row r="18" spans="1:9">
      <c r="A18" s="109"/>
      <c r="B18" s="110"/>
      <c r="C18" s="117" t="s">
        <v>44</v>
      </c>
      <c r="D18" s="118"/>
      <c r="E18" s="24"/>
      <c r="F18" s="25"/>
      <c r="G18" s="24"/>
      <c r="H18" s="22">
        <f t="shared" si="0"/>
        <v>0</v>
      </c>
      <c r="I18" s="1"/>
    </row>
    <row r="19" spans="1:9">
      <c r="A19" s="109"/>
      <c r="B19" s="110"/>
      <c r="C19" s="135"/>
      <c r="D19" s="136"/>
      <c r="E19" s="21"/>
      <c r="F19" s="25"/>
      <c r="G19" s="24"/>
      <c r="H19" s="22">
        <f t="shared" si="0"/>
        <v>0</v>
      </c>
      <c r="I19" s="1"/>
    </row>
    <row r="20" spans="1:9">
      <c r="A20" s="109"/>
      <c r="B20" s="110"/>
      <c r="C20" s="131"/>
      <c r="D20" s="132"/>
      <c r="E20" s="24" t="s">
        <v>75</v>
      </c>
      <c r="F20" s="25">
        <v>230000</v>
      </c>
      <c r="G20" s="24">
        <v>13</v>
      </c>
      <c r="H20" s="22">
        <f t="shared" si="0"/>
        <v>2990000</v>
      </c>
      <c r="I20" s="1"/>
    </row>
    <row r="21" spans="1:9" ht="12.75" customHeight="1">
      <c r="A21" s="111"/>
      <c r="B21" s="112"/>
      <c r="C21" s="130" t="s">
        <v>12</v>
      </c>
      <c r="D21" s="130"/>
      <c r="E21" s="102">
        <f>SUM(H6:H20)</f>
        <v>2990000</v>
      </c>
      <c r="F21" s="102"/>
      <c r="G21" s="26">
        <v>1</v>
      </c>
      <c r="H21" s="64" t="s">
        <v>14</v>
      </c>
      <c r="I21" s="1"/>
    </row>
    <row r="22" spans="1:9" ht="12.75" customHeight="1">
      <c r="A22" s="113"/>
      <c r="B22" s="114"/>
      <c r="C22" s="130"/>
      <c r="D22" s="130"/>
      <c r="E22" s="102">
        <f>E21*G21</f>
        <v>2990000</v>
      </c>
      <c r="F22" s="102"/>
      <c r="G22" s="102"/>
      <c r="H22" s="64"/>
      <c r="I22" s="1"/>
    </row>
    <row r="23" spans="1:9" ht="12.75" customHeight="1">
      <c r="A23" s="113"/>
      <c r="B23" s="114"/>
      <c r="C23" s="130"/>
      <c r="D23" s="130"/>
      <c r="E23" s="102"/>
      <c r="F23" s="102"/>
      <c r="G23" s="102"/>
      <c r="H23" s="64"/>
      <c r="I23" s="1"/>
    </row>
    <row r="24" spans="1:9" ht="17.25" customHeight="1">
      <c r="A24" s="113"/>
      <c r="B24" s="114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5"/>
      <c r="B25" s="116"/>
      <c r="C25" s="98" t="s">
        <v>71</v>
      </c>
      <c r="D25" s="99"/>
      <c r="E25" s="28" t="s">
        <v>72</v>
      </c>
      <c r="F25" s="22">
        <v>0</v>
      </c>
      <c r="G25" s="21">
        <v>13</v>
      </c>
      <c r="H25" s="22">
        <f>F25*G25</f>
        <v>0</v>
      </c>
      <c r="I25" s="1"/>
    </row>
    <row r="26" spans="1:9" ht="25.15" customHeight="1">
      <c r="A26" s="80"/>
      <c r="B26" s="81"/>
      <c r="C26" s="119" t="s">
        <v>73</v>
      </c>
      <c r="D26" s="119"/>
      <c r="E26" s="28" t="s">
        <v>74</v>
      </c>
      <c r="F26" s="22">
        <v>0</v>
      </c>
      <c r="G26" s="21">
        <v>13</v>
      </c>
      <c r="H26" s="22">
        <f>F26*G26</f>
        <v>0</v>
      </c>
      <c r="I26" s="1"/>
    </row>
    <row r="27" spans="1:9">
      <c r="A27" s="82"/>
      <c r="B27" s="83"/>
      <c r="C27" s="120"/>
      <c r="D27" s="120"/>
      <c r="E27" s="28"/>
      <c r="F27" s="22"/>
      <c r="G27" s="21"/>
      <c r="H27" s="22">
        <f t="shared" ref="H27:H33" si="1">F27*G27</f>
        <v>0</v>
      </c>
      <c r="I27" s="1"/>
    </row>
    <row r="28" spans="1:9">
      <c r="A28" s="82"/>
      <c r="B28" s="83"/>
      <c r="C28" s="119"/>
      <c r="D28" s="119"/>
      <c r="E28" s="28"/>
      <c r="F28" s="22"/>
      <c r="G28" s="21"/>
      <c r="H28" s="22">
        <f t="shared" si="1"/>
        <v>0</v>
      </c>
      <c r="I28" s="1"/>
    </row>
    <row r="29" spans="1:9">
      <c r="A29" s="82"/>
      <c r="B29" s="83"/>
      <c r="C29" s="121" t="s">
        <v>81</v>
      </c>
      <c r="D29" s="121"/>
      <c r="E29" s="39" t="s">
        <v>78</v>
      </c>
      <c r="F29" s="40">
        <v>200000</v>
      </c>
      <c r="G29" s="41">
        <v>1</v>
      </c>
      <c r="H29" s="40">
        <f t="shared" si="1"/>
        <v>200000</v>
      </c>
      <c r="I29" s="1"/>
    </row>
    <row r="30" spans="1:9">
      <c r="A30" s="82"/>
      <c r="B30" s="83"/>
      <c r="C30" s="121" t="s">
        <v>79</v>
      </c>
      <c r="D30" s="121"/>
      <c r="E30" s="39" t="s">
        <v>80</v>
      </c>
      <c r="F30" s="40">
        <v>60000</v>
      </c>
      <c r="G30" s="41">
        <v>1</v>
      </c>
      <c r="H30" s="40">
        <f t="shared" si="1"/>
        <v>60000</v>
      </c>
      <c r="I30" s="1"/>
    </row>
    <row r="31" spans="1:9">
      <c r="A31" s="82"/>
      <c r="B31" s="83"/>
      <c r="C31" s="119" t="s">
        <v>82</v>
      </c>
      <c r="D31" s="11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2"/>
      <c r="B32" s="83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4"/>
      <c r="B33" s="85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SUM(H25:H33)</f>
        <v>260000</v>
      </c>
      <c r="F34" s="104"/>
      <c r="G34" s="104"/>
      <c r="H34" s="62" t="s">
        <v>14</v>
      </c>
      <c r="I34" s="1"/>
    </row>
    <row r="35" spans="1:9" ht="14.25" customHeight="1">
      <c r="A35" s="45"/>
      <c r="B35" s="46"/>
      <c r="C35" s="94"/>
      <c r="D35" s="95"/>
      <c r="E35" s="105"/>
      <c r="F35" s="106"/>
      <c r="G35" s="106"/>
      <c r="H35" s="63"/>
      <c r="I35" s="1"/>
    </row>
    <row r="36" spans="1:9" ht="16.5" customHeight="1">
      <c r="A36" s="78" t="s">
        <v>27</v>
      </c>
      <c r="B36" s="79"/>
      <c r="C36" s="90" t="b">
        <f>IF(F38="카드+현금",Sheet3!C11,IF(F38="현금+카드",Sheet3!C4))</f>
        <v>0</v>
      </c>
      <c r="D36" s="91"/>
      <c r="E36" s="32" t="s">
        <v>4</v>
      </c>
      <c r="F36" s="73">
        <f>SUM(E22,E34)</f>
        <v>3250000</v>
      </c>
      <c r="G36" s="73"/>
      <c r="H36" s="33" t="s">
        <v>14</v>
      </c>
      <c r="I36" s="1"/>
    </row>
    <row r="37" spans="1:9" ht="16.5" customHeight="1">
      <c r="A37" s="78" t="s">
        <v>26</v>
      </c>
      <c r="B37" s="79"/>
      <c r="C37" s="88" t="b">
        <f>IF(F38="카드+현금",Sheet3!C9,IF(F38="현금+카드",Sheet3!C6))</f>
        <v>0</v>
      </c>
      <c r="D37" s="89"/>
      <c r="E37" s="32" t="s">
        <v>15</v>
      </c>
      <c r="F37" s="71">
        <f>F36*1.1-F36</f>
        <v>325000.00000000047</v>
      </c>
      <c r="G37" s="72"/>
      <c r="H37" s="34"/>
      <c r="I37" s="1"/>
    </row>
    <row r="38" spans="1:9" ht="17.25" customHeight="1">
      <c r="A38" s="78" t="s">
        <v>22</v>
      </c>
      <c r="B38" s="79"/>
      <c r="C38" s="47"/>
      <c r="D38" s="48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5">
        <v>39000</v>
      </c>
      <c r="G39" s="76"/>
      <c r="H39" s="77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4">
        <f>IF(F38="현금(이체X)",F36,IF(F38="웹결제",ROUND(Sheet2!B7,-4),IF(F38="이체 및 현금영수증",F36+F36*10%,IF(F38="이체 및 세금계산서",F36+F36*10%,IF(F38="이체 및 세금계산서",F36+F36*10%,)))))-F39</f>
        <v>3536000</v>
      </c>
      <c r="G40" s="7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3" t="s">
        <v>43</v>
      </c>
      <c r="G41" s="123"/>
      <c r="H41" s="6">
        <f>F40-(F37+F36)</f>
        <v>-39000.000000000466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2"/>
      <c r="B43" s="122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2" t="s">
        <v>54</v>
      </c>
      <c r="B3" s="122"/>
      <c r="C3" s="122"/>
      <c r="E3" t="s">
        <v>47</v>
      </c>
      <c r="F3">
        <f>Sheet1!F36</f>
        <v>3250000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3025000.0000000005</v>
      </c>
      <c r="D6" t="s">
        <v>50</v>
      </c>
    </row>
    <row r="8" spans="1:7">
      <c r="A8" s="122" t="s">
        <v>55</v>
      </c>
      <c r="B8" s="122"/>
      <c r="C8" s="12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2025-07-09T05:57:46Z</cp:lastPrinted>
  <dcterms:created xsi:type="dcterms:W3CDTF">2019-03-28T03:58:09Z</dcterms:created>
  <dcterms:modified xsi:type="dcterms:W3CDTF">2025-07-09T06:01:46Z</dcterms:modified>
</cp:coreProperties>
</file>