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A68D714-D20C-4406-A6BA-2030AD24EEE8}" xr6:coauthVersionLast="47" xr6:coauthVersionMax="47" xr10:uidLastSave="{00000000-0000-0000-0000-000000000000}"/>
  <bookViews>
    <workbookView xWindow="2040" yWindow="210" windowWidth="17100" windowHeight="208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<sst xmlns="http://schemas.openxmlformats.org/spreadsheetml/2006/main" count="97" uniqueCount="87">
  <si>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</si>
  <si>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</si>
  <si>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</si>
  <si>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</si>
  <si>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</si>
  <si>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</si>
  <si>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</si>
  <si>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</si>
  <si>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</si>
  <si>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</si>
  <si>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</si>
  <si>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</si>
  <si>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</si>
  <si>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</si>
  <si>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</si>
  <si>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</si>
  <si>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</si>
  <si>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</si>
  <si>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</si>
  <si>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</si>
  <si>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</si>
  <si>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</si>
  <si>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</si>
  <si>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</si>
  <si>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</si>
  <si>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</si>
  <si>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</si>
  <si>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</si>
  <si>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</si>
  <si>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</si>
  <si>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</si>
  <si>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</si>
  <si>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</si>
  <si>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</si>
  <si>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</si>
  <si>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</si>
  <si>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</si>
  <si>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</si>
  <si>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</si>
  <si>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</si>
  <si>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</si>
  <si>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</si>
  <si>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</si>
  <si>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</si>
  <si>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</si>
  <si>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</si>
  <si>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</si>
  <si>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</si>
  <si>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</si>
  <si>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</si>
  <si>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</si>
  <si>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</si>
  <si>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</si>
  <si>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</si>
  <si>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</si>
  <si>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</si>
  <si>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</si>
  <si>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</si>
  <si>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</si>
  <si>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</si>
  <si>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</si>
  <si>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</si>
  <si>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</si>
  <si>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</si>
  <si>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</si>
  <si>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</si>
  <si>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</si>
  <si>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</si>
  <si>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</si>
  <si>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</si>
  <si>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</si>
  <si>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</si>
  <si>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</si>
  <si>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</si>
  <si>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</si>
  <si>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</si>
  <si>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타무즈 DDR4-3200 CL22 (16GB)</t>
    <phoneticPr fontId="1" type="noConversion"/>
  </si>
  <si>
    <t>인텔 내장그래픽 활용</t>
    <phoneticPr fontId="1" type="noConversion"/>
  </si>
  <si>
    <t>DAVEN V200 (블랙) 사무용 미니케이스</t>
    <phoneticPr fontId="1" type="noConversion"/>
  </si>
  <si>
    <t xml:space="preserve">마이크로닉스 정격400W </t>
    <phoneticPr fontId="1" type="noConversion"/>
  </si>
  <si>
    <t>인텔 팬티엄골드 G7400 2/4스레드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</si>
  <si>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</si>
  <si>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</si>
  <si>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마이크론 2450 M.2 NVMe 벌크 256GB</t>
    <phoneticPr fontId="1" type="noConversion"/>
  </si>
  <si>
    <t>모니터</t>
    <phoneticPr fontId="1" type="noConversion"/>
  </si>
  <si>
    <t>IM24T77 IPS 75 슬림 무결점(2W+2W스피커지원)</t>
    <phoneticPr fontId="1" type="noConversion"/>
  </si>
  <si>
    <t>단순사무용(모니터포함)-1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</si>
</sst>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86</v>
      </c>
      <c r="C1" s="45" t="s">
        <v>68</v>
      </c>
      <c r="D1" s="46"/>
      <c r="E1" s="118"/>
      <c r="F1" s="119"/>
      <c r="G1" s="119"/>
      <c r="H1" s="120"/>
    </row>
    <row r="2" spans="1:9" ht="22.5" customHeight="1">
      <c r="A2" s="14" t="s">
        <v>33</v>
      </c>
      <c r="B2" s="15"/>
      <c r="C2" s="47"/>
      <c r="D2" s="48"/>
      <c r="E2" s="121"/>
      <c r="F2" s="122"/>
      <c r="G2" s="122"/>
      <c r="H2" s="123"/>
    </row>
    <row r="3" spans="1:9" ht="22.5" customHeight="1">
      <c r="A3" s="14" t="s">
        <v>34</v>
      </c>
      <c r="B3" s="16">
        <f ca="1">TODAY()</f>
        <v>45816</v>
      </c>
      <c r="C3" s="14" t="s">
        <v>35</v>
      </c>
      <c r="D3" s="17"/>
      <c r="E3" s="121"/>
      <c r="F3" s="122"/>
      <c r="G3" s="122"/>
      <c r="H3" s="123"/>
    </row>
    <row r="4" spans="1:9" ht="22.5" customHeight="1">
      <c r="A4" s="18" t="s">
        <v>32</v>
      </c>
      <c r="B4" s="51"/>
      <c r="C4" s="51"/>
      <c r="D4" s="52"/>
      <c r="E4" s="124"/>
      <c r="F4" s="125"/>
      <c r="G4" s="125"/>
      <c r="H4" s="126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3" t="s">
        <v>69</v>
      </c>
      <c r="B6" s="74"/>
      <c r="C6" s="62" t="s">
        <v>80</v>
      </c>
      <c r="D6" s="63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75"/>
      <c r="B7" s="76"/>
      <c r="C7" s="139" t="s">
        <v>81</v>
      </c>
      <c r="D7" s="140"/>
      <c r="E7" s="22"/>
      <c r="F7" s="21"/>
      <c r="G7" s="20"/>
      <c r="H7" s="34">
        <f t="shared" ref="H7:H20" si="0">F7*G7</f>
        <v>0</v>
      </c>
      <c r="I7" s="1"/>
    </row>
    <row r="8" spans="1:9" ht="25.5" customHeight="1">
      <c r="A8" s="75"/>
      <c r="B8" s="76"/>
      <c r="C8" s="130" t="s">
        <v>82</v>
      </c>
      <c r="D8" s="13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5"/>
      <c r="B9" s="76"/>
      <c r="C9" s="62" t="s">
        <v>76</v>
      </c>
      <c r="D9" s="63"/>
      <c r="E9" s="20" t="s">
        <v>8</v>
      </c>
      <c r="F9" s="21">
        <v>37000</v>
      </c>
      <c r="G9" s="20">
        <v>1</v>
      </c>
      <c r="H9" s="34">
        <f t="shared" si="0"/>
        <v>37000</v>
      </c>
      <c r="I9" s="1"/>
    </row>
    <row r="10" spans="1:9" ht="24" customHeight="1">
      <c r="A10" s="75"/>
      <c r="B10" s="76"/>
      <c r="C10" s="62" t="s">
        <v>77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5"/>
      <c r="B11" s="76"/>
      <c r="C11" s="64"/>
      <c r="D11" s="65"/>
      <c r="E11" s="20" t="s">
        <v>43</v>
      </c>
      <c r="F11" s="21"/>
      <c r="G11" s="20"/>
      <c r="H11" s="34">
        <f t="shared" si="0"/>
        <v>0</v>
      </c>
      <c r="I11" s="1"/>
    </row>
    <row r="12" spans="1:9" ht="24" customHeight="1">
      <c r="A12" s="75"/>
      <c r="B12" s="76"/>
      <c r="C12" s="141" t="s">
        <v>83</v>
      </c>
      <c r="D12" s="140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5"/>
      <c r="B13" s="76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5"/>
      <c r="B14" s="76"/>
      <c r="C14" s="56" t="s">
        <v>78</v>
      </c>
      <c r="D14" s="57"/>
      <c r="E14" s="20" t="s">
        <v>61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5"/>
      <c r="B15" s="76"/>
      <c r="C15" s="56" t="s">
        <v>79</v>
      </c>
      <c r="D15" s="57"/>
      <c r="E15" s="20" t="s">
        <v>62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5"/>
      <c r="B16" s="76"/>
      <c r="C16" s="58" t="s">
        <v>43</v>
      </c>
      <c r="D16" s="59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75"/>
      <c r="B17" s="76"/>
      <c r="C17" s="66" t="s">
        <v>70</v>
      </c>
      <c r="D17" s="6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5"/>
      <c r="B18" s="76"/>
      <c r="C18" s="83" t="s">
        <v>71</v>
      </c>
      <c r="D18" s="6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5"/>
      <c r="B19" s="76"/>
      <c r="C19" s="60" t="s">
        <v>72</v>
      </c>
      <c r="D19" s="61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5"/>
      <c r="B20" s="76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7" t="s">
        <v>60</v>
      </c>
      <c r="B21" s="78"/>
      <c r="C21" s="53" t="s">
        <v>11</v>
      </c>
      <c r="D21" s="53"/>
      <c r="E21" s="68">
        <f>SUM(H6:H20)</f>
        <v>404000</v>
      </c>
      <c r="F21" s="68"/>
      <c r="G21" s="39">
        <v>1</v>
      </c>
      <c r="H21" s="129" t="s">
        <v>75</v>
      </c>
      <c r="I21" s="1"/>
    </row>
    <row r="22" spans="1:9" ht="12.75" customHeight="1">
      <c r="A22" s="79"/>
      <c r="B22" s="80"/>
      <c r="C22" s="53"/>
      <c r="D22" s="53"/>
      <c r="E22" s="68">
        <f>E21*G21</f>
        <v>404000</v>
      </c>
      <c r="F22" s="68"/>
      <c r="G22" s="68"/>
      <c r="H22" s="129"/>
      <c r="I22" s="1"/>
    </row>
    <row r="23" spans="1:9" ht="12.75" customHeight="1">
      <c r="A23" s="79"/>
      <c r="B23" s="80"/>
      <c r="C23" s="53"/>
      <c r="D23" s="53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16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1"/>
      <c r="B25" s="82"/>
      <c r="C25" s="97" t="s">
        <v>85</v>
      </c>
      <c r="D25" s="98"/>
      <c r="E25" s="41" t="s">
        <v>84</v>
      </c>
      <c r="F25" s="37">
        <v>85000</v>
      </c>
      <c r="G25" s="38">
        <v>1</v>
      </c>
      <c r="H25" s="42">
        <f>F25*G25</f>
        <v>85000</v>
      </c>
      <c r="I25" s="1"/>
    </row>
    <row r="26" spans="1:9" ht="25.15" customHeight="1">
      <c r="A26" s="103" t="s">
        <v>67</v>
      </c>
      <c r="B26" s="104"/>
      <c r="C26" s="84"/>
      <c r="D26" s="84"/>
      <c r="E26" s="41"/>
      <c r="F26" s="37"/>
      <c r="G26" s="38"/>
      <c r="H26" s="42">
        <f>F26*G26</f>
        <v>0</v>
      </c>
      <c r="I26" s="1"/>
    </row>
    <row r="27" spans="1:9">
      <c r="A27" s="105"/>
      <c r="B27" s="106"/>
      <c r="C27" s="84"/>
      <c r="D27" s="84"/>
      <c r="E27" s="41"/>
      <c r="F27" s="37"/>
      <c r="G27" s="38"/>
      <c r="H27" s="42">
        <f t="shared" ref="H27:H33" si="1">F27*G27</f>
        <v>0</v>
      </c>
      <c r="I27" s="1"/>
    </row>
    <row r="28" spans="1:9">
      <c r="A28" s="105"/>
      <c r="B28" s="106"/>
      <c r="C28" s="84"/>
      <c r="D28" s="84"/>
      <c r="E28" s="41"/>
      <c r="F28" s="37"/>
      <c r="G28" s="38"/>
      <c r="H28" s="42">
        <f t="shared" si="1"/>
        <v>0</v>
      </c>
      <c r="I28" s="1"/>
    </row>
    <row r="29" spans="1:9">
      <c r="A29" s="105"/>
      <c r="B29" s="106"/>
      <c r="C29" s="84"/>
      <c r="D29" s="84"/>
      <c r="E29" s="41"/>
      <c r="F29" s="37"/>
      <c r="G29" s="38"/>
      <c r="H29" s="42">
        <f t="shared" si="1"/>
        <v>0</v>
      </c>
      <c r="I29" s="1"/>
    </row>
    <row r="30" spans="1:9">
      <c r="A30" s="105"/>
      <c r="B30" s="106"/>
      <c r="C30" s="84"/>
      <c r="D30" s="84"/>
      <c r="E30" s="41"/>
      <c r="F30" s="37"/>
      <c r="G30" s="38"/>
      <c r="H30" s="42">
        <f t="shared" si="1"/>
        <v>0</v>
      </c>
      <c r="I30" s="1"/>
    </row>
    <row r="31" spans="1:9">
      <c r="A31" s="105"/>
      <c r="B31" s="106"/>
      <c r="C31" s="84"/>
      <c r="D31" s="84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7"/>
      <c r="B33" s="108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09" t="s">
        <v>23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SUM(H25:H31)</f>
        <v>85000</v>
      </c>
      <c r="F34" s="70"/>
      <c r="G34" s="70"/>
      <c r="H34" s="127" t="s">
        <v>74</v>
      </c>
      <c r="I34" s="1"/>
    </row>
    <row r="35" spans="1:9" ht="14.25" customHeight="1">
      <c r="A35" s="111"/>
      <c r="B35" s="112"/>
      <c r="C35" s="93"/>
      <c r="D35" s="94"/>
      <c r="E35" s="71"/>
      <c r="F35" s="72"/>
      <c r="G35" s="72"/>
      <c r="H35" s="128"/>
      <c r="I35" s="1"/>
    </row>
    <row r="36" spans="1:9" ht="16.5" customHeight="1">
      <c r="A36" s="101" t="s">
        <v>26</v>
      </c>
      <c r="B36" s="102"/>
      <c r="C36" s="89" t="b">
        <f>IF(F38="카드+현금",Sheet3!C11,IF(F38="현금+카드",Sheet3!C4))</f>
        <v>0</v>
      </c>
      <c r="D36" s="90"/>
      <c r="E36" s="26" t="s">
        <v>73</v>
      </c>
      <c r="F36" s="134">
        <f>SUM(E22,E34)</f>
        <v>489000</v>
      </c>
      <c r="G36" s="134"/>
      <c r="H36" s="27" t="s">
        <v>13</v>
      </c>
      <c r="I36" s="1"/>
    </row>
    <row r="37" spans="1:9" ht="16.5" customHeight="1">
      <c r="A37" s="101" t="s">
        <v>25</v>
      </c>
      <c r="B37" s="102"/>
      <c r="C37" s="87" t="b">
        <f>IF(F38="카드+현금",Sheet3!C9,IF(F38="현금+카드",Sheet3!C6))</f>
        <v>0</v>
      </c>
      <c r="D37" s="88"/>
      <c r="E37" s="26" t="s">
        <v>14</v>
      </c>
      <c r="F37" s="132">
        <f>F36*1.1-F36</f>
        <v>48900</v>
      </c>
      <c r="G37" s="133"/>
      <c r="H37" s="28"/>
      <c r="I37" s="1"/>
    </row>
    <row r="38" spans="1:9" ht="17.25" customHeight="1">
      <c r="A38" s="101" t="s">
        <v>21</v>
      </c>
      <c r="B38" s="102"/>
      <c r="C38" s="89"/>
      <c r="D38" s="90"/>
      <c r="E38" s="26" t="s">
        <v>20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22</v>
      </c>
      <c r="B39" s="110"/>
      <c r="C39" s="114">
        <f>SUM(C36:C37)-C38</f>
        <v>0</v>
      </c>
      <c r="D39" s="115"/>
      <c r="E39" s="29" t="s">
        <v>59</v>
      </c>
      <c r="F39" s="136"/>
      <c r="G39" s="137"/>
      <c r="H39" s="138"/>
      <c r="I39" s="1"/>
    </row>
    <row r="40" spans="1:9" ht="20.25" customHeight="1">
      <c r="A40" s="111"/>
      <c r="B40" s="112"/>
      <c r="C40" s="116"/>
      <c r="D40" s="117"/>
      <c r="E40" s="30" t="s">
        <v>15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537900</v>
      </c>
      <c r="G40" s="13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42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3"/>
      <c r="F42" s="113"/>
      <c r="G42" s="113"/>
      <c r="H42" s="113"/>
      <c r="I42" s="1"/>
    </row>
    <row r="43" spans="1:9">
      <c r="A43" s="43"/>
      <c r="B43" s="43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53</v>
      </c>
      <c r="B3" s="43"/>
      <c r="C3" s="43"/>
      <c r="E3" t="s">
        <v>46</v>
      </c>
      <c r="F3">
        <f>Sheet1!F36</f>
        <v>489000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-12100.000000000002</v>
      </c>
      <c r="D6" t="s">
        <v>49</v>
      </c>
    </row>
    <row r="8" spans="1:7">
      <c r="A8" s="43" t="s">
        <v>54</v>
      </c>
      <c r="B8" s="43"/>
      <c r="C8" s="43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488999.99999999994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489000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489000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2025-06-08T05:08:22Z</dcterms:modified>
</cp:coreProperties>
</file>