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77E929C-F890-4593-A192-1BD465DBE16D}" xr6:coauthVersionLast="47" xr6:coauthVersionMax="47" xr10:uidLastSave="{00000000-0000-0000-0000-000000000000}"/>
  <bookViews>
    <workbookView xWindow="780" yWindow="720" windowWidth="17100" windowHeight="208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<sst xmlns="http://schemas.openxmlformats.org/spreadsheetml/2006/main" count="95" uniqueCount="85">
  <si>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</si>
  <si>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</si>
  <si>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</si>
  <si>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</si>
  <si>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</si>
  <si>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</si>
  <si>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</si>
  <si>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</si>
  <si>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</si>
  <si>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</si>
  <si>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</si>
  <si>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</si>
  <si>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</si>
  <si>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</si>
  <si>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</si>
  <si>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</si>
  <si>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</si>
  <si>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</si>
  <si>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</si>
  <si>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</si>
  <si>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</si>
  <si>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</si>
  <si>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</si>
  <si>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</si>
  <si>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</si>
  <si>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</si>
  <si>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</si>
  <si>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</si>
  <si>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</si>
  <si>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</si>
  <si>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</si>
  <si>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</si>
  <si>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</si>
  <si>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</si>
  <si>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</si>
  <si>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</si>
  <si>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</si>
  <si>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</si>
  <si>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</si>
  <si>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</si>
  <si>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</si>
  <si>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</si>
  <si>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</si>
  <si>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</si>
  <si>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</si>
  <si>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</si>
  <si>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</si>
  <si>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</si>
  <si>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</si>
  <si>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</si>
  <si>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</si>
  <si>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</si>
  <si>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</si>
  <si>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</si>
  <si>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</si>
  <si>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</si>
  <si>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</si>
  <si>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</si>
  <si>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</si>
  <si>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</si>
  <si>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</si>
  <si>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</si>
  <si>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</si>
  <si>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</si>
  <si>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</si>
  <si>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</si>
  <si>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</si>
  <si>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</si>
  <si>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</si>
  <si>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</si>
  <si>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</si>
  <si>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</si>
  <si>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</si>
  <si>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</si>
  <si>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</si>
  <si>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</si>
  <si>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코어i3-14세대 14100 4코어8쓰레드</t>
    <phoneticPr fontId="1" type="noConversion"/>
  </si>
  <si>
    <t>AMD는 멀티코어 빠른계산능력이 낮아 인텔로     정리해드립니다.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</si>
  <si>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</si>
  <si>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</si>
  <si>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인텔 내장그래픽 활용</t>
    <phoneticPr fontId="1" type="noConversion"/>
  </si>
  <si>
    <t>DAVEN V200 (블랙) 사무용 미니케이스</t>
    <phoneticPr fontId="1" type="noConversion"/>
  </si>
  <si>
    <t xml:space="preserve">마이크로닉스 정격400W </t>
    <phoneticPr fontId="1" type="noConversion"/>
  </si>
  <si>
    <t>Western Digital WD Blue SN580 M.2 NVMe (500GB)</t>
    <phoneticPr fontId="1" type="noConversion"/>
  </si>
  <si>
    <t>보험전산업무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</si>
</sst>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39</v>
      </c>
      <c r="B1" s="13" t="s">
        <v>84</v>
      </c>
      <c r="C1" s="121" t="s">
        <v>68</v>
      </c>
      <c r="D1" s="122"/>
      <c r="E1" s="54"/>
      <c r="F1" s="55"/>
      <c r="G1" s="55"/>
      <c r="H1" s="56"/>
    </row>
    <row r="2" spans="1:9" ht="22.5" customHeight="1">
      <c r="A2" s="14" t="s">
        <v>33</v>
      </c>
      <c r="B2" s="15">
        <v>1092560266</v>
      </c>
      <c r="C2" s="123"/>
      <c r="D2" s="124"/>
      <c r="E2" s="57"/>
      <c r="F2" s="58"/>
      <c r="G2" s="58"/>
      <c r="H2" s="59"/>
    </row>
    <row r="3" spans="1:9" ht="22.5" customHeight="1">
      <c r="A3" s="14" t="s">
        <v>34</v>
      </c>
      <c r="B3" s="16">
        <f ca="1">TODAY()</f>
        <v>45815</v>
      </c>
      <c r="C3" s="14" t="s">
        <v>35</v>
      </c>
      <c r="D3" s="17"/>
      <c r="E3" s="57"/>
      <c r="F3" s="58"/>
      <c r="G3" s="58"/>
      <c r="H3" s="59"/>
    </row>
    <row r="4" spans="1:9" ht="22.5" customHeight="1">
      <c r="A4" s="18" t="s">
        <v>32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69</v>
      </c>
      <c r="B6" s="107"/>
      <c r="C6" s="68" t="s">
        <v>76</v>
      </c>
      <c r="D6" s="69"/>
      <c r="E6" s="20" t="s">
        <v>6</v>
      </c>
      <c r="F6" s="21">
        <v>170000</v>
      </c>
      <c r="G6" s="20">
        <v>1</v>
      </c>
      <c r="H6" s="34">
        <f>F6*G6</f>
        <v>170000</v>
      </c>
      <c r="I6" s="1"/>
    </row>
    <row r="7" spans="1:9" ht="24" customHeight="1">
      <c r="A7" s="108"/>
      <c r="B7" s="109"/>
      <c r="C7" s="139" t="s">
        <v>77</v>
      </c>
      <c r="D7" s="140"/>
      <c r="E7" s="22"/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93000</v>
      </c>
      <c r="G8" s="20">
        <v>1</v>
      </c>
      <c r="H8" s="34">
        <f t="shared" si="0"/>
        <v>93000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37000</v>
      </c>
      <c r="G9" s="20">
        <v>1</v>
      </c>
      <c r="H9" s="34">
        <f t="shared" si="0"/>
        <v>37000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43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41" t="s">
        <v>83</v>
      </c>
      <c r="D12" s="140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61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62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 t="s">
        <v>43</v>
      </c>
      <c r="D16" s="133"/>
      <c r="E16" s="20" t="s">
        <v>63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8" t="s">
        <v>70</v>
      </c>
      <c r="D17" s="117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72</v>
      </c>
      <c r="D19" s="135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60</v>
      </c>
      <c r="B21" s="111"/>
      <c r="C21" s="127" t="s">
        <v>11</v>
      </c>
      <c r="D21" s="127"/>
      <c r="E21" s="101">
        <f>SUM(H6:H20)</f>
        <v>487000</v>
      </c>
      <c r="F21" s="101"/>
      <c r="G21" s="39">
        <v>1</v>
      </c>
      <c r="H21" s="65" t="s">
        <v>75</v>
      </c>
      <c r="I21" s="1"/>
    </row>
    <row r="22" spans="1:9" ht="12.75" customHeight="1">
      <c r="A22" s="112"/>
      <c r="B22" s="113"/>
      <c r="C22" s="127"/>
      <c r="D22" s="127"/>
      <c r="E22" s="101">
        <f>E21*G21</f>
        <v>487000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16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67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23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74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26</v>
      </c>
      <c r="B36" s="80"/>
      <c r="C36" s="48" t="b">
        <f>IF(F38="카드+현금",Sheet3!C11,IF(F38="현금+카드",Sheet3!C4))</f>
        <v>0</v>
      </c>
      <c r="D36" s="49"/>
      <c r="E36" s="26" t="s">
        <v>73</v>
      </c>
      <c r="F36" s="74">
        <f>SUM(E22,E34)</f>
        <v>487000</v>
      </c>
      <c r="G36" s="74"/>
      <c r="H36" s="27" t="s">
        <v>13</v>
      </c>
      <c r="I36" s="1"/>
    </row>
    <row r="37" spans="1:9" ht="16.5" customHeight="1">
      <c r="A37" s="79" t="s">
        <v>25</v>
      </c>
      <c r="B37" s="80"/>
      <c r="C37" s="89" t="b">
        <f>IF(F38="카드+현금",Sheet3!C9,IF(F38="현금+카드",Sheet3!C6))</f>
        <v>0</v>
      </c>
      <c r="D37" s="90"/>
      <c r="E37" s="26" t="s">
        <v>14</v>
      </c>
      <c r="F37" s="72">
        <f>F36*1.1-F36</f>
        <v>48700</v>
      </c>
      <c r="G37" s="73"/>
      <c r="H37" s="28"/>
      <c r="I37" s="1"/>
    </row>
    <row r="38" spans="1:9" ht="17.25" customHeight="1">
      <c r="A38" s="79" t="s">
        <v>21</v>
      </c>
      <c r="B38" s="80"/>
      <c r="C38" s="48"/>
      <c r="D38" s="49"/>
      <c r="E38" s="26" t="s">
        <v>20</v>
      </c>
      <c r="F38" s="87" t="s">
        <v>58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22</v>
      </c>
      <c r="B39" s="45"/>
      <c r="C39" s="50">
        <f>SUM(C36:C37)-C38</f>
        <v>0</v>
      </c>
      <c r="D39" s="51"/>
      <c r="E39" s="29" t="s">
        <v>59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15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535700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42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53</v>
      </c>
      <c r="B3" s="119"/>
      <c r="C3" s="119"/>
      <c r="E3" t="s">
        <v>46</v>
      </c>
      <c r="F3">
        <f>Sheet1!F36</f>
        <v>487000</v>
      </c>
    </row>
    <row r="4" spans="1:7">
      <c r="A4" t="s">
        <v>52</v>
      </c>
      <c r="B4" s="6" t="s">
        <v>50</v>
      </c>
      <c r="C4" s="8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9">
        <f>(F3-C4)*C5</f>
        <v>-14300.000000000002</v>
      </c>
      <c r="D6" t="s">
        <v>49</v>
      </c>
    </row>
    <row r="8" spans="1:7">
      <c r="A8" s="119" t="s">
        <v>54</v>
      </c>
      <c r="B8" s="119"/>
      <c r="C8" s="119"/>
    </row>
    <row r="9" spans="1:7">
      <c r="A9" t="s">
        <v>52</v>
      </c>
      <c r="B9" s="7" t="s">
        <v>51</v>
      </c>
      <c r="C9" s="10"/>
      <c r="D9" t="s">
        <v>47</v>
      </c>
      <c r="G9" s="9">
        <f>((F3*C10)-C9)/C10</f>
        <v>486999.99999999994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9">
        <f>ROUND(G9,-3)</f>
        <v>487000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487000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2025-06-07T07:33:25Z</dcterms:modified>
</cp:coreProperties>
</file>