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3A6B585-CDB0-4989-AE6B-37D3B78CA818}" xr6:coauthVersionLast="47" xr6:coauthVersionMax="47" xr10:uidLastSave="{00000000-0000-0000-0000-000000000000}"/>
  <bookViews>
    <workbookView xWindow="1125" yWindow="1125" windowWidth="17100" windowHeight="188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<sst xmlns="http://schemas.openxmlformats.org/spreadsheetml/2006/main" count="105" uniqueCount="96">
  <si>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</si>
  <si>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</si>
  <si>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</si>
  <si>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</si>
  <si>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</si>
  <si>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</si>
  <si>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</si>
  <si>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</si>
  <si>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</si>
  <si>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</si>
  <si>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</si>
  <si>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</si>
  <si>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</si>
  <si>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</si>
  <si>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</si>
  <si>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</si>
  <si>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</si>
  <si>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</si>
  <si>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</si>
  <si>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</si>
  <si>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</si>
  <si>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</si>
  <si>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</si>
  <si>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</si>
  <si>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</si>
  <si>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</si>
  <si>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</si>
  <si>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</si>
  <si>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</si>
  <si>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</si>
  <si>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</si>
  <si>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</si>
  <si>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</si>
  <si>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</si>
  <si>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</si>
  <si>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</si>
  <si>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</si>
  <si>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</si>
  <si>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</si>
  <si>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</si>
  <si>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</si>
  <si>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</si>
  <si>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</si>
  <si>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</si>
  <si>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</si>
  <si>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</si>
  <si>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</si>
  <si>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</si>
  <si>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</si>
  <si>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</si>
  <si>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</si>
  <si>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</si>
  <si>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</si>
  <si>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</si>
  <si>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</si>
  <si>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</si>
  <si>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</si>
  <si>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</si>
  <si>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</si>
  <si>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</si>
  <si>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</si>
  <si>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</si>
  <si>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</si>
  <si>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</si>
  <si>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</si>
  <si>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</si>
  <si>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</si>
  <si>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</si>
  <si>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</si>
  <si>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</si>
  <si>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</si>
  <si>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</si>
  <si>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</si>
  <si>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</si>
  <si>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</si>
  <si>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</si>
  <si>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</si>
  <si>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원장실+상담실장님+수술방 (새상품)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</si>
  <si>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</si>
  <si>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</si>
  <si>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타무즈 DDR4-3200 CL22 (16GB)</t>
    <phoneticPr fontId="1" type="noConversion"/>
  </si>
  <si>
    <t>마이크론 2400 M.2 NVME 512GB</t>
    <phoneticPr fontId="1" type="noConversion"/>
  </si>
  <si>
    <t>3RSYS R30 (화이트) (미니케이스 )</t>
    <phoneticPr fontId="1" type="noConversion"/>
  </si>
  <si>
    <t>듀얼모니터용 고급 RGB 케이블 서비스</t>
    <phoneticPr fontId="1" type="noConversion"/>
  </si>
  <si>
    <t>케이블</t>
    <phoneticPr fontId="1" type="noConversion"/>
  </si>
  <si>
    <t>B244F ZERO IPS HDR 무결점</t>
    <phoneticPr fontId="1" type="noConversion"/>
  </si>
  <si>
    <t>모니터</t>
    <phoneticPr fontId="1" type="noConversion"/>
  </si>
  <si>
    <t>성형외과(태림원장님소개)</t>
    <phoneticPr fontId="1" type="noConversion"/>
  </si>
  <si>
    <t>PC 두대만 모니터 듀얼로구성 !!!</t>
    <phoneticPr fontId="1" type="noConversion"/>
  </si>
  <si>
    <t>무선 키보드 마우스 셋트 (화이트 )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</si>
  <si>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</si>
  <si>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</si>
  <si>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</si>
  <si>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MSI 지포스 RTX 3050 벤투스 2X OC D6 6GB</t>
    <phoneticPr fontId="1" type="noConversion"/>
  </si>
  <si>
    <t>마이크로닉스 COOLMAX FOCUS II 500W ETA BRONZE (그래픽카드 업그레이드로 파워 업글)</t>
    <phoneticPr fontId="1" type="noConversion"/>
  </si>
  <si>
    <t>인텔 코어i5-12세대 12400F (엘더레이크)              6코어12쓰레드 계산능력7.5MB~18MB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</si>
</sst>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45" t="s">
        <v>69</v>
      </c>
      <c r="D1" s="46"/>
      <c r="E1" s="122"/>
      <c r="F1" s="123"/>
      <c r="G1" s="123"/>
      <c r="H1" s="124"/>
    </row>
    <row r="2" spans="1:9" ht="22.5" customHeight="1">
      <c r="A2" s="14" t="s">
        <v>34</v>
      </c>
      <c r="B2" s="15">
        <v>1098940915</v>
      </c>
      <c r="C2" s="47"/>
      <c r="D2" s="48"/>
      <c r="E2" s="125"/>
      <c r="F2" s="126"/>
      <c r="G2" s="126"/>
      <c r="H2" s="127"/>
    </row>
    <row r="3" spans="1:9" ht="22.5" customHeight="1">
      <c r="A3" s="14" t="s">
        <v>35</v>
      </c>
      <c r="B3" s="16">
        <f ca="1">TODAY()</f>
        <v>45805</v>
      </c>
      <c r="C3" s="14" t="s">
        <v>36</v>
      </c>
      <c r="D3" s="17"/>
      <c r="E3" s="125"/>
      <c r="F3" s="126"/>
      <c r="G3" s="126"/>
      <c r="H3" s="127"/>
    </row>
    <row r="4" spans="1:9" ht="22.5" customHeight="1">
      <c r="A4" s="18" t="s">
        <v>33</v>
      </c>
      <c r="B4" s="51" t="s">
        <v>77</v>
      </c>
      <c r="C4" s="51"/>
      <c r="D4" s="52"/>
      <c r="E4" s="128"/>
      <c r="F4" s="129"/>
      <c r="G4" s="129"/>
      <c r="H4" s="130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7" t="s">
        <v>70</v>
      </c>
      <c r="B6" s="78"/>
      <c r="C6" s="134" t="s">
        <v>95</v>
      </c>
      <c r="D6" s="67"/>
      <c r="E6" s="20" t="s">
        <v>6</v>
      </c>
      <c r="F6" s="21">
        <v>160000</v>
      </c>
      <c r="G6" s="20">
        <v>1</v>
      </c>
      <c r="H6" s="34">
        <f>F6*G6</f>
        <v>160000</v>
      </c>
      <c r="I6" s="1"/>
    </row>
    <row r="7" spans="1:9" ht="24" customHeight="1">
      <c r="A7" s="79"/>
      <c r="B7" s="80"/>
      <c r="C7" s="134" t="s">
        <v>78</v>
      </c>
      <c r="D7" s="67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9"/>
      <c r="B8" s="80"/>
      <c r="C8" s="135" t="s">
        <v>79</v>
      </c>
      <c r="D8" s="136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79"/>
      <c r="B9" s="80"/>
      <c r="C9" s="134" t="s">
        <v>80</v>
      </c>
      <c r="D9" s="67"/>
      <c r="E9" s="20" t="s">
        <v>8</v>
      </c>
      <c r="F9" s="21">
        <v>35000</v>
      </c>
      <c r="G9" s="20">
        <v>1</v>
      </c>
      <c r="H9" s="34">
        <f t="shared" si="0"/>
        <v>35000</v>
      </c>
      <c r="I9" s="1"/>
    </row>
    <row r="10" spans="1:9" ht="24" customHeight="1">
      <c r="A10" s="79"/>
      <c r="B10" s="80"/>
      <c r="C10" s="62" t="s">
        <v>93</v>
      </c>
      <c r="D10" s="63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79"/>
      <c r="B11" s="80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9"/>
      <c r="B12" s="80"/>
      <c r="C12" s="66" t="s">
        <v>81</v>
      </c>
      <c r="D12" s="67"/>
      <c r="E12" s="20" t="s">
        <v>10</v>
      </c>
      <c r="F12" s="21">
        <v>50000</v>
      </c>
      <c r="G12" s="20">
        <v>1</v>
      </c>
      <c r="H12" s="34">
        <f t="shared" si="0"/>
        <v>50000</v>
      </c>
      <c r="I12" s="1"/>
    </row>
    <row r="13" spans="1:9" ht="31.5" customHeight="1">
      <c r="A13" s="79"/>
      <c r="B13" s="80"/>
      <c r="C13" s="68"/>
      <c r="D13" s="69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9"/>
      <c r="B14" s="80"/>
      <c r="C14" s="68" t="s">
        <v>82</v>
      </c>
      <c r="D14" s="69"/>
      <c r="E14" s="20" t="s">
        <v>62</v>
      </c>
      <c r="F14" s="21">
        <v>23000</v>
      </c>
      <c r="G14" s="20">
        <v>1</v>
      </c>
      <c r="H14" s="34">
        <f t="shared" si="0"/>
        <v>23000</v>
      </c>
      <c r="I14" s="1"/>
    </row>
    <row r="15" spans="1:9" ht="24" customHeight="1">
      <c r="A15" s="79"/>
      <c r="B15" s="80"/>
      <c r="C15" s="56" t="s">
        <v>94</v>
      </c>
      <c r="D15" s="57"/>
      <c r="E15" s="20" t="s">
        <v>63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79"/>
      <c r="B16" s="80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9"/>
      <c r="B17" s="80"/>
      <c r="C17" s="70" t="s">
        <v>71</v>
      </c>
      <c r="D17" s="71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9"/>
      <c r="B18" s="80"/>
      <c r="C18" s="87" t="s">
        <v>72</v>
      </c>
      <c r="D18" s="71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9"/>
      <c r="B19" s="80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9"/>
      <c r="B20" s="80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81" t="s">
        <v>61</v>
      </c>
      <c r="B21" s="82"/>
      <c r="C21" s="53" t="s">
        <v>12</v>
      </c>
      <c r="D21" s="53"/>
      <c r="E21" s="72">
        <f>SUM(H6:H20)</f>
        <v>755000</v>
      </c>
      <c r="F21" s="72"/>
      <c r="G21" s="39">
        <v>7</v>
      </c>
      <c r="H21" s="133" t="s">
        <v>76</v>
      </c>
      <c r="I21" s="1"/>
    </row>
    <row r="22" spans="1:9" ht="12.75" customHeight="1">
      <c r="A22" s="83"/>
      <c r="B22" s="84"/>
      <c r="C22" s="53"/>
      <c r="D22" s="53"/>
      <c r="E22" s="72">
        <f>E21*G21</f>
        <v>5285000</v>
      </c>
      <c r="F22" s="72"/>
      <c r="G22" s="72"/>
      <c r="H22" s="133"/>
      <c r="I22" s="1"/>
    </row>
    <row r="23" spans="1:9" ht="12.75" customHeight="1">
      <c r="A23" s="83"/>
      <c r="B23" s="84"/>
      <c r="C23" s="53"/>
      <c r="D23" s="53"/>
      <c r="E23" s="72"/>
      <c r="F23" s="72"/>
      <c r="G23" s="72"/>
      <c r="H23" s="133"/>
      <c r="I23" s="1"/>
    </row>
    <row r="24" spans="1:9" ht="17.25" customHeight="1">
      <c r="A24" s="83"/>
      <c r="B24" s="84"/>
      <c r="C24" s="99" t="s">
        <v>17</v>
      </c>
      <c r="D24" s="100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5"/>
      <c r="B25" s="86"/>
      <c r="C25" s="101" t="s">
        <v>83</v>
      </c>
      <c r="D25" s="102"/>
      <c r="E25" s="41" t="s">
        <v>84</v>
      </c>
      <c r="F25" s="37">
        <v>0</v>
      </c>
      <c r="G25" s="38">
        <v>2</v>
      </c>
      <c r="H25" s="42">
        <f>F25*G25</f>
        <v>0</v>
      </c>
      <c r="I25" s="1"/>
    </row>
    <row r="26" spans="1:9" ht="25.15" customHeight="1">
      <c r="A26" s="107" t="s">
        <v>68</v>
      </c>
      <c r="B26" s="108"/>
      <c r="C26" s="88" t="s">
        <v>85</v>
      </c>
      <c r="D26" s="88"/>
      <c r="E26" s="41" t="s">
        <v>86</v>
      </c>
      <c r="F26" s="37">
        <v>85000</v>
      </c>
      <c r="G26" s="38">
        <v>9</v>
      </c>
      <c r="H26" s="42">
        <f>F26*G26</f>
        <v>765000</v>
      </c>
      <c r="I26" s="1"/>
    </row>
    <row r="27" spans="1:9">
      <c r="A27" s="109"/>
      <c r="B27" s="110"/>
      <c r="C27" s="88" t="s">
        <v>89</v>
      </c>
      <c r="D27" s="88"/>
      <c r="E27" s="41" t="s">
        <v>90</v>
      </c>
      <c r="F27" s="37">
        <v>0</v>
      </c>
      <c r="G27" s="38">
        <v>7</v>
      </c>
      <c r="H27" s="42">
        <f t="shared" ref="H27:H33" si="1">F27*G27</f>
        <v>0</v>
      </c>
      <c r="I27" s="1"/>
    </row>
    <row r="28" spans="1:9">
      <c r="A28" s="109"/>
      <c r="B28" s="110"/>
      <c r="C28" s="88" t="s">
        <v>91</v>
      </c>
      <c r="D28" s="88"/>
      <c r="E28" s="41" t="s">
        <v>92</v>
      </c>
      <c r="F28" s="37">
        <v>0</v>
      </c>
      <c r="G28" s="38">
        <v>7</v>
      </c>
      <c r="H28" s="42">
        <f t="shared" si="1"/>
        <v>0</v>
      </c>
      <c r="I28" s="1"/>
    </row>
    <row r="29" spans="1:9">
      <c r="A29" s="109"/>
      <c r="B29" s="110"/>
      <c r="C29" s="88" t="s">
        <v>88</v>
      </c>
      <c r="D29" s="88"/>
      <c r="E29" s="41"/>
      <c r="F29" s="37"/>
      <c r="G29" s="38"/>
      <c r="H29" s="42">
        <f t="shared" si="1"/>
        <v>0</v>
      </c>
      <c r="I29" s="1"/>
    </row>
    <row r="30" spans="1:9">
      <c r="A30" s="109"/>
      <c r="B30" s="110"/>
      <c r="C30" s="88"/>
      <c r="D30" s="88"/>
      <c r="E30" s="41"/>
      <c r="F30" s="37"/>
      <c r="G30" s="38"/>
      <c r="H30" s="42">
        <f t="shared" si="1"/>
        <v>0</v>
      </c>
      <c r="I30" s="1"/>
    </row>
    <row r="31" spans="1:9">
      <c r="A31" s="109"/>
      <c r="B31" s="110"/>
      <c r="C31" s="88"/>
      <c r="D31" s="8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9"/>
      <c r="B32" s="110"/>
      <c r="C32" s="103"/>
      <c r="D32" s="104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11"/>
      <c r="B33" s="112"/>
      <c r="C33" s="103"/>
      <c r="D33" s="104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3" t="s">
        <v>24</v>
      </c>
      <c r="B34" s="114"/>
      <c r="C34" s="9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6"/>
      <c r="E34" s="73">
        <f>SUM(H25:H31)</f>
        <v>765000</v>
      </c>
      <c r="F34" s="74"/>
      <c r="G34" s="74"/>
      <c r="H34" s="131" t="s">
        <v>75</v>
      </c>
      <c r="I34" s="1"/>
    </row>
    <row r="35" spans="1:9" ht="14.25" customHeight="1">
      <c r="A35" s="115"/>
      <c r="B35" s="116"/>
      <c r="C35" s="97"/>
      <c r="D35" s="98"/>
      <c r="E35" s="75"/>
      <c r="F35" s="76"/>
      <c r="G35" s="76"/>
      <c r="H35" s="132"/>
      <c r="I35" s="1"/>
    </row>
    <row r="36" spans="1:9" ht="16.5" customHeight="1">
      <c r="A36" s="105" t="s">
        <v>27</v>
      </c>
      <c r="B36" s="106"/>
      <c r="C36" s="93" t="b">
        <f>IF(F38="카드+현금",Sheet3!C11,IF(F38="현금+카드",Sheet3!C4))</f>
        <v>0</v>
      </c>
      <c r="D36" s="94"/>
      <c r="E36" s="26" t="s">
        <v>74</v>
      </c>
      <c r="F36" s="139">
        <f>SUM(E22,E34)</f>
        <v>6050000</v>
      </c>
      <c r="G36" s="139"/>
      <c r="H36" s="27" t="s">
        <v>14</v>
      </c>
      <c r="I36" s="1"/>
    </row>
    <row r="37" spans="1:9" ht="16.5" customHeight="1">
      <c r="A37" s="105" t="s">
        <v>26</v>
      </c>
      <c r="B37" s="106"/>
      <c r="C37" s="91" t="b">
        <f>IF(F38="카드+현금",Sheet3!C9,IF(F38="현금+카드",Sheet3!C6))</f>
        <v>0</v>
      </c>
      <c r="D37" s="92"/>
      <c r="E37" s="26" t="s">
        <v>15</v>
      </c>
      <c r="F37" s="137">
        <f>F36*1.1-F36</f>
        <v>605000.00000000093</v>
      </c>
      <c r="G37" s="138"/>
      <c r="H37" s="28"/>
      <c r="I37" s="1"/>
    </row>
    <row r="38" spans="1:9" ht="17.25" customHeight="1">
      <c r="A38" s="105" t="s">
        <v>22</v>
      </c>
      <c r="B38" s="106"/>
      <c r="C38" s="93"/>
      <c r="D38" s="94"/>
      <c r="E38" s="26" t="s">
        <v>21</v>
      </c>
      <c r="F38" s="89" t="s">
        <v>59</v>
      </c>
      <c r="G38" s="9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3" t="s">
        <v>23</v>
      </c>
      <c r="B39" s="114"/>
      <c r="C39" s="118">
        <f>SUM(C36:C37)-C38</f>
        <v>0</v>
      </c>
      <c r="D39" s="119"/>
      <c r="E39" s="29" t="s">
        <v>60</v>
      </c>
      <c r="F39" s="141"/>
      <c r="G39" s="142"/>
      <c r="H39" s="143"/>
      <c r="I39" s="1"/>
    </row>
    <row r="40" spans="1:9" ht="20.25" customHeight="1">
      <c r="A40" s="115"/>
      <c r="B40" s="116"/>
      <c r="C40" s="120"/>
      <c r="D40" s="121"/>
      <c r="E40" s="30" t="s">
        <v>16</v>
      </c>
      <c r="F40" s="140">
        <f>IF(F38="현금(이체X)",F36,IF(F38="웹결제",ROUND(Sheet2!B7,-4),IF(F38="이체 및 현금영수증",F36+F36*10%,IF(F38="이체 및 세금계산서",F36+F36*10%,IF(F38="이체 및 세금계산서",F36+F36*10%,)))))-F39</f>
        <v>6655000</v>
      </c>
      <c r="G40" s="140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7"/>
      <c r="F42" s="117"/>
      <c r="G42" s="117"/>
      <c r="H42" s="117"/>
      <c r="I42" s="1"/>
    </row>
    <row r="43" spans="1:9">
      <c r="A43" s="43"/>
      <c r="B43" s="43"/>
      <c r="C43" s="1"/>
      <c r="D43" s="1"/>
      <c r="E43" s="117"/>
      <c r="F43" s="117"/>
      <c r="G43" s="117"/>
      <c r="H43" s="117"/>
      <c r="I43" s="1"/>
    </row>
    <row r="44" spans="1:9">
      <c r="C44" s="1"/>
      <c r="D44" s="1"/>
      <c r="E44" s="117"/>
      <c r="F44" s="117"/>
      <c r="G44" s="117"/>
      <c r="H44" s="11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6050000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6105000.0000000009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6050000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6050000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2025-05-26T06:18:51Z</cp:lastPrinted>
  <dcterms:created xsi:type="dcterms:W3CDTF">2019-03-28T03:58:09Z</dcterms:created>
  <dcterms:modified xsi:type="dcterms:W3CDTF">2025-05-28T01:09:12Z</dcterms:modified>
</cp:coreProperties>
</file>