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2984ABF-882B-4A9D-9C89-DF9497C7D719}" xr6:coauthVersionLast="47" xr6:coauthVersionMax="47" xr10:uidLastSave="{00000000-0000-0000-0000-000000000000}"/>
  <bookViews>
    <workbookView xWindow="14955" yWindow="435" windowWidth="13065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<sst xmlns="http://schemas.openxmlformats.org/spreadsheetml/2006/main" count="109" uniqueCount="99">
  <si>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</si>
  <si>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</si>
  <si>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</si>
  <si>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</si>
  <si>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</si>
  <si>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</si>
  <si>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</si>
  <si>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</si>
  <si>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</si>
  <si>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</si>
  <si>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</si>
  <si>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</si>
  <si>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</si>
  <si>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</si>
  <si>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</si>
  <si>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</si>
  <si>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</si>
  <si>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</si>
  <si>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</si>
  <si>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</si>
  <si>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</si>
  <si>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</si>
  <si>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</si>
  <si>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</si>
  <si>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</si>
  <si>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</si>
  <si>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</si>
  <si>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</si>
  <si>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</si>
  <si>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</si>
  <si>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</si>
  <si>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</si>
  <si>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</si>
  <si>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</si>
  <si>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</si>
  <si>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</si>
  <si>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</si>
  <si>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</si>
  <si>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</si>
  <si>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</si>
  <si>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</si>
  <si>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</si>
  <si>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</si>
  <si>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</si>
  <si>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</si>
  <si>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</si>
  <si>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</si>
  <si>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</si>
  <si>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</si>
  <si>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</si>
  <si>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</si>
  <si>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</si>
  <si>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</si>
  <si>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</si>
  <si>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</si>
  <si>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</si>
  <si>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</si>
  <si>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</si>
  <si>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</si>
  <si>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</si>
  <si>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</si>
  <si>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</si>
  <si>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</si>
  <si>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</si>
  <si>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</si>
  <si>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</si>
  <si>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</si>
  <si>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</si>
  <si>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</si>
  <si>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</si>
  <si>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</si>
  <si>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</si>
  <si>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</si>
  <si>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</si>
  <si>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</si>
  <si>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</si>
  <si>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</si>
  <si>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HDD추가</t>
    <phoneticPr fontId="1" type="noConversion"/>
  </si>
  <si>
    <t>기존PC 4TB 추가 및 드라이버 설치(먼저가져가심)</t>
    <phoneticPr fontId="1" type="noConversion"/>
  </si>
  <si>
    <t>인텔 i5-14세대 14400F  6+4/12+4 9.5~20MB</t>
    <phoneticPr fontId="1" type="noConversion"/>
  </si>
  <si>
    <t>인텔 정품쿨러 활용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</si>
  <si>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</si>
  <si>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</si>
  <si>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</si>
  <si>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</si>
  <si>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HDD선택사항</t>
    <phoneticPr fontId="1" type="noConversion"/>
  </si>
  <si>
    <t>몬스타 가츠 X320M (블랙)</t>
    <phoneticPr fontId="1" type="noConversion"/>
  </si>
  <si>
    <t>마이크로닉스 COOLMAX FOCUS II 500W ETA BRONZE</t>
    <phoneticPr fontId="1" type="noConversion"/>
  </si>
  <si>
    <t xml:space="preserve">Western Digital WD Blue 5400/256M (4TB, WD40EZAX) </t>
    <phoneticPr fontId="1" type="noConversion"/>
  </si>
  <si>
    <t>블랙 pc업글(10100f 그대로 활용)</t>
    <phoneticPr fontId="1" type="noConversion"/>
  </si>
  <si>
    <t>타무즈 DDR4-3200 CL22 (16GB) 추가</t>
    <phoneticPr fontId="1" type="noConversion"/>
  </si>
  <si>
    <t>케이블</t>
    <phoneticPr fontId="1" type="noConversion"/>
  </si>
  <si>
    <t>LG전자 울트라HD 27US550</t>
    <phoneticPr fontId="1" type="noConversion"/>
  </si>
  <si>
    <t>모니터</t>
    <phoneticPr fontId="1" type="noConversion"/>
  </si>
  <si>
    <t>i3-&gt;듀얼모니터 케이블  (nx741DVI TO HDMI)</t>
    <phoneticPr fontId="1" type="noConversion"/>
  </si>
  <si>
    <t>라이노 사운드바 마우스패드 4장</t>
    <phoneticPr fontId="1" type="noConversion"/>
  </si>
  <si>
    <t>스피커및패드</t>
    <phoneticPr fontId="1" type="noConversion"/>
  </si>
  <si>
    <t>캐드,포,일,인디자인,아웃룩,작업용도 아크로벳+기본</t>
    <phoneticPr fontId="1" type="noConversion"/>
  </si>
  <si>
    <t>RMSJ(전병호대표님)전문디자인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</si>
</sst>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98</v>
      </c>
      <c r="C1" s="122" t="s">
        <v>69</v>
      </c>
      <c r="D1" s="123"/>
      <c r="E1" s="55"/>
      <c r="F1" s="56"/>
      <c r="G1" s="56"/>
      <c r="H1" s="57"/>
    </row>
    <row r="2" spans="1:9" ht="22.5" customHeight="1">
      <c r="A2" s="14" t="s">
        <v>34</v>
      </c>
      <c r="B2" s="15">
        <v>1087442500</v>
      </c>
      <c r="C2" s="124"/>
      <c r="D2" s="125"/>
      <c r="E2" s="58"/>
      <c r="F2" s="59"/>
      <c r="G2" s="59"/>
      <c r="H2" s="60"/>
    </row>
    <row r="3" spans="1:9" ht="22.5" customHeight="1">
      <c r="A3" s="14" t="s">
        <v>35</v>
      </c>
      <c r="B3" s="16">
        <f ca="1">TODAY()</f>
        <v>45799</v>
      </c>
      <c r="C3" s="14" t="s">
        <v>36</v>
      </c>
      <c r="D3" s="17"/>
      <c r="E3" s="58"/>
      <c r="F3" s="59"/>
      <c r="G3" s="59"/>
      <c r="H3" s="60"/>
    </row>
    <row r="4" spans="1:9" ht="22.5" customHeight="1">
      <c r="A4" s="18" t="s">
        <v>33</v>
      </c>
      <c r="B4" s="126" t="s">
        <v>97</v>
      </c>
      <c r="C4" s="126"/>
      <c r="D4" s="127"/>
      <c r="E4" s="61"/>
      <c r="F4" s="62"/>
      <c r="G4" s="62"/>
      <c r="H4" s="63"/>
    </row>
    <row r="5" spans="1:9">
      <c r="A5" s="67" t="s">
        <v>0</v>
      </c>
      <c r="B5" s="68"/>
      <c r="C5" s="67" t="s">
        <v>5</v>
      </c>
      <c r="D5" s="68"/>
      <c r="E5" s="19" t="s">
        <v>1</v>
      </c>
      <c r="F5" s="19"/>
      <c r="G5" s="19"/>
      <c r="H5" s="19" t="s">
        <v>4</v>
      </c>
    </row>
    <row r="6" spans="1:9" ht="24" customHeight="1">
      <c r="A6" s="107" t="s">
        <v>70</v>
      </c>
      <c r="B6" s="108"/>
      <c r="C6" s="69" t="s">
        <v>79</v>
      </c>
      <c r="D6" s="70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9"/>
      <c r="B7" s="110"/>
      <c r="C7" s="69" t="s">
        <v>80</v>
      </c>
      <c r="D7" s="70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9"/>
      <c r="B8" s="110"/>
      <c r="C8" s="71" t="s">
        <v>81</v>
      </c>
      <c r="D8" s="72"/>
      <c r="E8" s="20" t="s">
        <v>7</v>
      </c>
      <c r="F8" s="21">
        <v>93000</v>
      </c>
      <c r="G8" s="20">
        <v>1</v>
      </c>
      <c r="H8" s="34">
        <f t="shared" si="0"/>
        <v>93000</v>
      </c>
      <c r="I8" s="1"/>
    </row>
    <row r="9" spans="1:9" ht="37.5" customHeight="1">
      <c r="A9" s="109"/>
      <c r="B9" s="110"/>
      <c r="C9" s="69" t="s">
        <v>82</v>
      </c>
      <c r="D9" s="70"/>
      <c r="E9" s="20" t="s">
        <v>8</v>
      </c>
      <c r="F9" s="21">
        <v>35000</v>
      </c>
      <c r="G9" s="20">
        <v>2</v>
      </c>
      <c r="H9" s="34">
        <f t="shared" si="0"/>
        <v>70000</v>
      </c>
      <c r="I9" s="1"/>
    </row>
    <row r="10" spans="1:9" ht="24" customHeight="1">
      <c r="A10" s="109"/>
      <c r="B10" s="110"/>
      <c r="C10" s="69" t="s">
        <v>83</v>
      </c>
      <c r="D10" s="70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109"/>
      <c r="B11" s="110"/>
      <c r="C11" s="137"/>
      <c r="D11" s="138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9"/>
      <c r="B12" s="110"/>
      <c r="C12" s="139" t="s">
        <v>84</v>
      </c>
      <c r="D12" s="70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9"/>
      <c r="B13" s="110"/>
      <c r="C13" s="140" t="s">
        <v>88</v>
      </c>
      <c r="D13" s="141"/>
      <c r="E13" s="43" t="s">
        <v>85</v>
      </c>
      <c r="F13" s="21">
        <v>145000</v>
      </c>
      <c r="G13" s="20">
        <v>1</v>
      </c>
      <c r="H13" s="34">
        <f t="shared" si="0"/>
        <v>145000</v>
      </c>
      <c r="I13" s="1"/>
    </row>
    <row r="14" spans="1:9" ht="29.25" customHeight="1">
      <c r="A14" s="109"/>
      <c r="B14" s="110"/>
      <c r="C14" s="131" t="s">
        <v>86</v>
      </c>
      <c r="D14" s="132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9"/>
      <c r="B15" s="110"/>
      <c r="C15" s="131" t="s">
        <v>87</v>
      </c>
      <c r="D15" s="132"/>
      <c r="E15" s="20" t="s">
        <v>63</v>
      </c>
      <c r="F15" s="21">
        <v>48000</v>
      </c>
      <c r="G15" s="20">
        <v>1</v>
      </c>
      <c r="H15" s="34">
        <f t="shared" si="0"/>
        <v>48000</v>
      </c>
      <c r="I15" s="1"/>
    </row>
    <row r="16" spans="1:9" ht="24" customHeight="1">
      <c r="A16" s="109"/>
      <c r="B16" s="110"/>
      <c r="C16" s="133"/>
      <c r="D16" s="134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9"/>
      <c r="B17" s="110"/>
      <c r="C17" s="142" t="s">
        <v>71</v>
      </c>
      <c r="D17" s="11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9"/>
      <c r="B18" s="110"/>
      <c r="C18" s="117" t="s">
        <v>72</v>
      </c>
      <c r="D18" s="11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9"/>
      <c r="B19" s="110"/>
      <c r="C19" s="135" t="s">
        <v>73</v>
      </c>
      <c r="D19" s="136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9"/>
      <c r="B20" s="110"/>
      <c r="C20" s="129"/>
      <c r="D20" s="130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1" t="s">
        <v>61</v>
      </c>
      <c r="B21" s="112"/>
      <c r="C21" s="128" t="s">
        <v>12</v>
      </c>
      <c r="D21" s="128"/>
      <c r="E21" s="102">
        <f>SUM(H6:H20)</f>
        <v>981000</v>
      </c>
      <c r="F21" s="102"/>
      <c r="G21" s="39">
        <v>1</v>
      </c>
      <c r="H21" s="66" t="s">
        <v>76</v>
      </c>
      <c r="I21" s="1"/>
    </row>
    <row r="22" spans="1:9" ht="12.75" customHeight="1">
      <c r="A22" s="113"/>
      <c r="B22" s="114"/>
      <c r="C22" s="128"/>
      <c r="D22" s="128"/>
      <c r="E22" s="102">
        <f>E21*G21</f>
        <v>981000</v>
      </c>
      <c r="F22" s="102"/>
      <c r="G22" s="102"/>
      <c r="H22" s="66"/>
      <c r="I22" s="1"/>
    </row>
    <row r="23" spans="1:9" ht="12.75" customHeight="1">
      <c r="A23" s="113"/>
      <c r="B23" s="114"/>
      <c r="C23" s="128"/>
      <c r="D23" s="128"/>
      <c r="E23" s="102"/>
      <c r="F23" s="102"/>
      <c r="G23" s="102"/>
      <c r="H23" s="66"/>
      <c r="I23" s="1"/>
    </row>
    <row r="24" spans="1:9" ht="17.25" customHeight="1">
      <c r="A24" s="113"/>
      <c r="B24" s="114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5"/>
      <c r="B25" s="116"/>
      <c r="C25" s="98" t="s">
        <v>78</v>
      </c>
      <c r="D25" s="99"/>
      <c r="E25" s="41" t="s">
        <v>77</v>
      </c>
      <c r="F25" s="37">
        <v>155000</v>
      </c>
      <c r="G25" s="38">
        <v>1</v>
      </c>
      <c r="H25" s="42">
        <f>F25*G25</f>
        <v>155000</v>
      </c>
      <c r="I25" s="1"/>
    </row>
    <row r="26" spans="1:9" ht="25.15" customHeight="1">
      <c r="A26" s="82" t="s">
        <v>68</v>
      </c>
      <c r="B26" s="83"/>
      <c r="C26" s="119"/>
      <c r="D26" s="119"/>
      <c r="E26" s="41"/>
      <c r="F26" s="37"/>
      <c r="G26" s="38"/>
      <c r="H26" s="42">
        <f>F26*G26</f>
        <v>0</v>
      </c>
      <c r="I26" s="1"/>
    </row>
    <row r="27" spans="1:9">
      <c r="A27" s="84"/>
      <c r="B27" s="85"/>
      <c r="C27" s="119" t="s">
        <v>89</v>
      </c>
      <c r="D27" s="119"/>
      <c r="E27" s="41"/>
      <c r="F27" s="37"/>
      <c r="G27" s="38"/>
      <c r="H27" s="42">
        <f t="shared" ref="H27:H33" si="1">F27*G27</f>
        <v>0</v>
      </c>
      <c r="I27" s="1"/>
    </row>
    <row r="28" spans="1:9">
      <c r="A28" s="84"/>
      <c r="B28" s="85"/>
      <c r="C28" s="119" t="s">
        <v>90</v>
      </c>
      <c r="D28" s="119"/>
      <c r="E28" s="41" t="s">
        <v>8</v>
      </c>
      <c r="F28" s="37">
        <v>35000</v>
      </c>
      <c r="G28" s="38">
        <v>1</v>
      </c>
      <c r="H28" s="42">
        <f t="shared" si="1"/>
        <v>35000</v>
      </c>
      <c r="I28" s="1"/>
    </row>
    <row r="29" spans="1:9">
      <c r="A29" s="84"/>
      <c r="B29" s="85"/>
      <c r="C29" s="119" t="s">
        <v>94</v>
      </c>
      <c r="D29" s="119"/>
      <c r="E29" s="41" t="s">
        <v>91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84"/>
      <c r="B30" s="85"/>
      <c r="C30" s="119" t="s">
        <v>95</v>
      </c>
      <c r="D30" s="119"/>
      <c r="E30" s="41" t="s">
        <v>96</v>
      </c>
      <c r="F30" s="37">
        <v>0</v>
      </c>
      <c r="G30" s="38">
        <v>4</v>
      </c>
      <c r="H30" s="42">
        <f t="shared" si="1"/>
        <v>0</v>
      </c>
      <c r="I30" s="1"/>
    </row>
    <row r="31" spans="1:9">
      <c r="A31" s="84"/>
      <c r="B31" s="85"/>
      <c r="C31" s="119" t="s">
        <v>92</v>
      </c>
      <c r="D31" s="119"/>
      <c r="E31" s="41" t="s">
        <v>93</v>
      </c>
      <c r="F31" s="37">
        <v>388000</v>
      </c>
      <c r="G31" s="38">
        <v>2</v>
      </c>
      <c r="H31" s="42">
        <f t="shared" si="1"/>
        <v>776000</v>
      </c>
      <c r="I31" s="1"/>
    </row>
    <row r="32" spans="1:9" ht="16.5" hidden="1" customHeight="1">
      <c r="A32" s="84"/>
      <c r="B32" s="85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6"/>
      <c r="B33" s="87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5" t="s">
        <v>24</v>
      </c>
      <c r="B34" s="46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103">
        <f>SUM(H25:H31)</f>
        <v>966000</v>
      </c>
      <c r="F34" s="104"/>
      <c r="G34" s="104"/>
      <c r="H34" s="64" t="s">
        <v>75</v>
      </c>
      <c r="I34" s="1"/>
    </row>
    <row r="35" spans="1:9" ht="14.25" customHeight="1">
      <c r="A35" s="47"/>
      <c r="B35" s="48"/>
      <c r="C35" s="94"/>
      <c r="D35" s="95"/>
      <c r="E35" s="105"/>
      <c r="F35" s="106"/>
      <c r="G35" s="106"/>
      <c r="H35" s="65"/>
      <c r="I35" s="1"/>
    </row>
    <row r="36" spans="1:9" ht="16.5" customHeight="1">
      <c r="A36" s="80" t="s">
        <v>27</v>
      </c>
      <c r="B36" s="81"/>
      <c r="C36" s="49" t="b">
        <f>IF(F38="카드+현금",Sheet3!C11,IF(F38="현금+카드",Sheet3!C4))</f>
        <v>0</v>
      </c>
      <c r="D36" s="50"/>
      <c r="E36" s="26" t="s">
        <v>74</v>
      </c>
      <c r="F36" s="75">
        <f>SUM(E22,E34)</f>
        <v>1947000</v>
      </c>
      <c r="G36" s="75"/>
      <c r="H36" s="27" t="s">
        <v>14</v>
      </c>
      <c r="I36" s="1"/>
    </row>
    <row r="37" spans="1:9" ht="16.5" customHeight="1">
      <c r="A37" s="80" t="s">
        <v>26</v>
      </c>
      <c r="B37" s="81"/>
      <c r="C37" s="90" t="b">
        <f>IF(F38="카드+현금",Sheet3!C9,IF(F38="현금+카드",Sheet3!C6))</f>
        <v>0</v>
      </c>
      <c r="D37" s="91"/>
      <c r="E37" s="26" t="s">
        <v>15</v>
      </c>
      <c r="F37" s="73">
        <f>F36*1.1-F36</f>
        <v>194700</v>
      </c>
      <c r="G37" s="74"/>
      <c r="H37" s="28"/>
      <c r="I37" s="1"/>
    </row>
    <row r="38" spans="1:9" ht="17.25" customHeight="1">
      <c r="A38" s="80" t="s">
        <v>22</v>
      </c>
      <c r="B38" s="81"/>
      <c r="C38" s="49"/>
      <c r="D38" s="50"/>
      <c r="E38" s="26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5" t="s">
        <v>23</v>
      </c>
      <c r="B39" s="46"/>
      <c r="C39" s="51">
        <f>SUM(C36:C37)-C38</f>
        <v>0</v>
      </c>
      <c r="D39" s="52"/>
      <c r="E39" s="29" t="s">
        <v>60</v>
      </c>
      <c r="F39" s="77">
        <v>41700</v>
      </c>
      <c r="G39" s="78"/>
      <c r="H39" s="79"/>
      <c r="I39" s="1"/>
    </row>
    <row r="40" spans="1:9" ht="20.25" customHeight="1">
      <c r="A40" s="47"/>
      <c r="B40" s="48"/>
      <c r="C40" s="53"/>
      <c r="D40" s="54"/>
      <c r="E40" s="30" t="s">
        <v>16</v>
      </c>
      <c r="F40" s="76">
        <f>IF(F38="현금(이체X)",F36,IF(F38="웹결제",ROUND(Sheet2!B7,-4),IF(F38="이체 및 현금영수증",F36+F36*10%,IF(F38="이체 및 세금계산서",F36+F36*10%,IF(F38="이체 및 세금계산서",F36+F36*10%,)))))-F39</f>
        <v>2100000</v>
      </c>
      <c r="G40" s="7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1" t="s">
        <v>43</v>
      </c>
      <c r="G41" s="121"/>
      <c r="H41" s="33">
        <f>F40-(F37+F36)</f>
        <v>-41700</v>
      </c>
      <c r="I41" s="1"/>
    </row>
    <row r="42" spans="1:9" ht="16.5" customHeight="1">
      <c r="B42" s="11"/>
      <c r="C42" s="1"/>
      <c r="D42" s="1"/>
      <c r="E42" s="44"/>
      <c r="F42" s="44"/>
      <c r="G42" s="44"/>
      <c r="H42" s="44"/>
      <c r="I42" s="1"/>
    </row>
    <row r="43" spans="1:9">
      <c r="A43" s="120"/>
      <c r="B43" s="120"/>
      <c r="C43" s="1"/>
      <c r="D43" s="1"/>
      <c r="E43" s="44"/>
      <c r="F43" s="44"/>
      <c r="G43" s="44"/>
      <c r="H43" s="44"/>
      <c r="I43" s="1"/>
    </row>
    <row r="44" spans="1:9">
      <c r="C44" s="1"/>
      <c r="D44" s="1"/>
      <c r="E44" s="44"/>
      <c r="F44" s="44"/>
      <c r="G44" s="44"/>
      <c r="H44" s="4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0" t="s">
        <v>54</v>
      </c>
      <c r="B3" s="120"/>
      <c r="C3" s="120"/>
      <c r="E3" t="s">
        <v>47</v>
      </c>
      <c r="F3">
        <f>Sheet1!F36</f>
        <v>1947000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1591700.0000000002</v>
      </c>
      <c r="D6" t="s">
        <v>50</v>
      </c>
    </row>
    <row r="8" spans="1:7">
      <c r="A8" s="120" t="s">
        <v>55</v>
      </c>
      <c r="B8" s="120"/>
      <c r="C8" s="120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1946999.9999999998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1947000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1947000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2025-05-22T01:47:08Z</cp:lastPrinted>
  <dcterms:created xsi:type="dcterms:W3CDTF">2019-03-28T03:58:09Z</dcterms:created>
  <dcterms:modified xsi:type="dcterms:W3CDTF">2025-05-22T07:04:59Z</dcterms:modified>
</cp:coreProperties>
</file>