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BAFD3B8-9FE9-4694-A5FB-47C8E7E5CE1A}" xr6:coauthVersionLast="47" xr6:coauthVersionMax="47" xr10:uidLastSave="{00000000-0000-0000-0000-000000000000}"/>
  <bookViews>
    <workbookView xWindow="3900" yWindow="1320" windowWidth="2143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<sst xmlns="http://schemas.openxmlformats.org/spreadsheetml/2006/main" count="99" uniqueCount="87">
  <si>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</si>
  <si>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</si>
  <si>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</si>
  <si>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</si>
  <si>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</si>
  <si>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</si>
  <si>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</si>
  <si>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</si>
  <si>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</si>
  <si>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</si>
  <si>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</si>
  <si>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</si>
  <si>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</si>
  <si>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</si>
  <si>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</si>
  <si>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</si>
  <si>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</si>
  <si>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</si>
  <si>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</si>
  <si>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</si>
  <si>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</si>
  <si>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</si>
  <si>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</si>
  <si>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</si>
  <si>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</si>
  <si>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</si>
  <si>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</si>
  <si>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</si>
  <si>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</si>
  <si>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</si>
  <si>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</si>
  <si>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</si>
  <si>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</si>
  <si>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</si>
  <si>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</si>
  <si>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</si>
  <si>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</si>
  <si>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</si>
  <si>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</si>
  <si>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</si>
  <si>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</si>
  <si>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</si>
  <si>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</si>
  <si>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</si>
  <si>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</si>
  <si>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</si>
  <si>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</si>
  <si>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</si>
  <si>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</si>
  <si>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</si>
  <si>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</si>
  <si>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</si>
  <si>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</si>
  <si>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</si>
  <si>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</si>
  <si>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</si>
  <si>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</si>
  <si>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</si>
  <si>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</si>
  <si>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</si>
  <si>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</si>
  <si>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</si>
  <si>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</si>
  <si>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</si>
  <si>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</si>
  <si>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</si>
  <si>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</si>
  <si>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</si>
  <si>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</si>
  <si>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</si>
  <si>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</si>
  <si>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타무즈 DDR4-3200 CL22 (16GB)</t>
    <phoneticPr fontId="1" type="noConversion"/>
  </si>
  <si>
    <t>ESSENCORE KLEVV CRAS C910 M.2 NVMe (500GB)</t>
    <phoneticPr fontId="1" type="noConversion"/>
  </si>
  <si>
    <t>MSI 지포스 RTX 3050 벤투스 2X OC D6 6GB</t>
    <phoneticPr fontId="1" type="noConversion"/>
  </si>
  <si>
    <t>VGA 선택2</t>
    <phoneticPr fontId="1" type="noConversion"/>
  </si>
  <si>
    <t>VGA 선택1</t>
    <phoneticPr fontId="1" type="noConversion"/>
  </si>
  <si>
    <t>MSI 지포스 GT1030 에어로 ITX OC D4 2GB         (최소조건)</t>
    <phoneticPr fontId="1" type="noConversion"/>
  </si>
  <si>
    <t>앱코 U20M 큐빅 미니 (블랙)</t>
    <phoneticPr fontId="1" type="noConversion"/>
  </si>
  <si>
    <t>마이크로닉스 COOLMAX FOCUS II 500W ETA BRONZE</t>
    <phoneticPr fontId="1" type="noConversion"/>
  </si>
  <si>
    <t xml:space="preserve"> 디자인프로그램 어떤걸 사용하실지 몰라,</t>
    <phoneticPr fontId="1" type="noConversion"/>
  </si>
  <si>
    <t>최소조건으로 견적서로 정리해보았습니다.</t>
    <phoneticPr fontId="1" type="noConversion"/>
  </si>
  <si>
    <t>어도비 2020~2025 상위라인일수록 VGA2번</t>
    <phoneticPr fontId="1" type="noConversion"/>
  </si>
  <si>
    <t>어도비 CS6는 사용가능하구요 VGA1번</t>
    <phoneticPr fontId="1" type="noConversion"/>
  </si>
  <si>
    <t>CPU(디자인)</t>
    <phoneticPr fontId="1" type="noConversion"/>
  </si>
  <si>
    <r>
      <t>인텔 코어i5-12세대 12400</t>
    </r>
    <r>
      <rPr>
        <sz val="9"/>
        <color rgb="FFFF0000"/>
        <rFont val="맑은 고딕"/>
        <family val="3"/>
        <charset val="129"/>
        <scheme val="minor"/>
      </rPr>
      <t>F</t>
    </r>
    <r>
      <rPr>
        <sz val="9"/>
        <rFont val="맑은 고딕"/>
        <family val="2"/>
        <charset val="129"/>
        <scheme val="minor"/>
      </rPr>
      <t xml:space="preserve"> 6코어12쓰레드         빠른캐쉬7.5MB 스마트캐쉬 18MB</t>
    </r>
    <phoneticPr fontId="1" type="noConversion"/>
  </si>
  <si>
    <t>충남 아산시 탕정면 용두리 695-1 콜럼버스 2 지식산업센타  903호</t>
    <phoneticPr fontId="1" type="noConversion"/>
  </si>
  <si>
    <t>더케이아시아나 (디자인2대)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</si>
</sst>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37</v>
      </c>
      <c r="B1" s="14" t="s">
        <v>86</v>
      </c>
      <c r="C1" s="43" t="s">
        <v>65</v>
      </c>
      <c r="D1" s="44"/>
      <c r="E1" s="116"/>
      <c r="F1" s="117"/>
      <c r="G1" s="117"/>
      <c r="H1" s="118"/>
    </row>
    <row r="2" spans="1:9" ht="22.5" customHeight="1">
      <c r="A2" s="15" t="s">
        <v>31</v>
      </c>
      <c r="B2" s="16">
        <v>1036080956</v>
      </c>
      <c r="C2" s="45"/>
      <c r="D2" s="46"/>
      <c r="E2" s="119"/>
      <c r="F2" s="120"/>
      <c r="G2" s="120"/>
      <c r="H2" s="121"/>
    </row>
    <row r="3" spans="1:9" ht="22.5" customHeight="1">
      <c r="A3" s="15" t="s">
        <v>32</v>
      </c>
      <c r="B3" s="17">
        <f ca="1">TODAY()</f>
        <v>45785</v>
      </c>
      <c r="C3" s="15" t="s">
        <v>33</v>
      </c>
      <c r="D3" s="18"/>
      <c r="E3" s="119"/>
      <c r="F3" s="120"/>
      <c r="G3" s="120"/>
      <c r="H3" s="121"/>
    </row>
    <row r="4" spans="1:9" ht="22.5" customHeight="1">
      <c r="A4" s="19" t="s">
        <v>30</v>
      </c>
      <c r="B4" s="49" t="s">
        <v>85</v>
      </c>
      <c r="C4" s="49"/>
      <c r="D4" s="50"/>
      <c r="E4" s="122"/>
      <c r="F4" s="123"/>
      <c r="G4" s="123"/>
      <c r="H4" s="124"/>
    </row>
    <row r="5" spans="1:9">
      <c r="A5" s="47" t="s">
        <v>0</v>
      </c>
      <c r="B5" s="48"/>
      <c r="C5" s="47" t="s">
        <v>5</v>
      </c>
      <c r="D5" s="48"/>
      <c r="E5" s="20" t="s">
        <v>1</v>
      </c>
      <c r="F5" s="20"/>
      <c r="G5" s="20"/>
      <c r="H5" s="20" t="s">
        <v>4</v>
      </c>
    </row>
    <row r="6" spans="1:9" ht="24" customHeight="1">
      <c r="A6" s="71" t="s">
        <v>66</v>
      </c>
      <c r="B6" s="72"/>
      <c r="C6" s="128"/>
      <c r="D6" s="63"/>
      <c r="E6" s="21"/>
      <c r="F6" s="22"/>
      <c r="G6" s="21"/>
      <c r="H6" s="22">
        <f>F6*G6</f>
        <v>0</v>
      </c>
      <c r="I6" s="1"/>
    </row>
    <row r="7" spans="1:9" ht="24" customHeight="1">
      <c r="A7" s="73"/>
      <c r="B7" s="74"/>
      <c r="C7" s="128" t="s">
        <v>84</v>
      </c>
      <c r="D7" s="63"/>
      <c r="E7" s="23" t="s">
        <v>83</v>
      </c>
      <c r="F7" s="22">
        <v>165000</v>
      </c>
      <c r="G7" s="21">
        <v>1</v>
      </c>
      <c r="H7" s="22">
        <f t="shared" ref="H7:H20" si="0">F7*G7</f>
        <v>165000</v>
      </c>
      <c r="I7" s="1"/>
    </row>
    <row r="8" spans="1:9" ht="25.5" customHeight="1">
      <c r="A8" s="73"/>
      <c r="B8" s="74"/>
      <c r="C8" s="129" t="s">
        <v>70</v>
      </c>
      <c r="D8" s="130"/>
      <c r="E8" s="21" t="s">
        <v>6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3"/>
      <c r="B9" s="74"/>
      <c r="C9" s="128" t="s">
        <v>71</v>
      </c>
      <c r="D9" s="63"/>
      <c r="E9" s="21" t="s">
        <v>7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3"/>
      <c r="B10" s="74"/>
      <c r="C10" s="60" t="s">
        <v>76</v>
      </c>
      <c r="D10" s="61"/>
      <c r="E10" s="39" t="s">
        <v>75</v>
      </c>
      <c r="F10" s="40">
        <v>110000</v>
      </c>
      <c r="G10" s="39">
        <v>1</v>
      </c>
      <c r="H10" s="22">
        <f t="shared" si="0"/>
        <v>110000</v>
      </c>
      <c r="I10" s="1"/>
    </row>
    <row r="11" spans="1:9" ht="24" customHeight="1">
      <c r="A11" s="73"/>
      <c r="B11" s="74"/>
      <c r="C11" s="60" t="s">
        <v>73</v>
      </c>
      <c r="D11" s="61"/>
      <c r="E11" s="39" t="s">
        <v>74</v>
      </c>
      <c r="F11" s="40">
        <v>275000</v>
      </c>
      <c r="G11" s="39"/>
      <c r="H11" s="22">
        <f t="shared" si="0"/>
        <v>0</v>
      </c>
      <c r="I11" s="1"/>
    </row>
    <row r="12" spans="1:9" ht="24" customHeight="1">
      <c r="A12" s="73"/>
      <c r="B12" s="74"/>
      <c r="C12" s="62" t="s">
        <v>72</v>
      </c>
      <c r="D12" s="63"/>
      <c r="E12" s="21" t="s">
        <v>8</v>
      </c>
      <c r="F12" s="22">
        <v>55000</v>
      </c>
      <c r="G12" s="21">
        <v>1</v>
      </c>
      <c r="H12" s="22">
        <f>F12*G12</f>
        <v>55000</v>
      </c>
      <c r="I12" s="1"/>
    </row>
    <row r="13" spans="1:9" ht="31.5" customHeight="1">
      <c r="A13" s="73"/>
      <c r="B13" s="74"/>
      <c r="C13" s="54"/>
      <c r="D13" s="5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4" t="s">
        <v>77</v>
      </c>
      <c r="D14" s="55"/>
      <c r="E14" s="21" t="s">
        <v>58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3"/>
      <c r="B15" s="74"/>
      <c r="C15" s="54" t="s">
        <v>78</v>
      </c>
      <c r="D15" s="55"/>
      <c r="E15" s="21" t="s">
        <v>59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3"/>
      <c r="B16" s="74"/>
      <c r="C16" s="56"/>
      <c r="D16" s="57"/>
      <c r="E16" s="21" t="s">
        <v>60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67</v>
      </c>
      <c r="D17" s="65"/>
      <c r="E17" s="24" t="s">
        <v>61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68</v>
      </c>
      <c r="D18" s="65"/>
      <c r="E18" s="24" t="s">
        <v>62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8" t="s">
        <v>69</v>
      </c>
      <c r="D19" s="59"/>
      <c r="E19" s="21" t="s">
        <v>63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2"/>
      <c r="D20" s="5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57</v>
      </c>
      <c r="B21" s="76"/>
      <c r="C21" s="51" t="s">
        <v>9</v>
      </c>
      <c r="D21" s="51"/>
      <c r="E21" s="66">
        <f>SUM(H6:H20)</f>
        <v>652000</v>
      </c>
      <c r="F21" s="66"/>
      <c r="G21" s="26">
        <v>2</v>
      </c>
      <c r="H21" s="127" t="s">
        <v>11</v>
      </c>
      <c r="I21" s="1"/>
    </row>
    <row r="22" spans="1:9" ht="12.75" customHeight="1">
      <c r="A22" s="77"/>
      <c r="B22" s="78"/>
      <c r="C22" s="51"/>
      <c r="D22" s="51"/>
      <c r="E22" s="66">
        <f>E21*G21</f>
        <v>1304000</v>
      </c>
      <c r="F22" s="66"/>
      <c r="G22" s="66"/>
      <c r="H22" s="127"/>
      <c r="I22" s="1"/>
    </row>
    <row r="23" spans="1:9" ht="12.75" customHeight="1">
      <c r="A23" s="77"/>
      <c r="B23" s="78"/>
      <c r="C23" s="51"/>
      <c r="D23" s="51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14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4" t="s">
        <v>79</v>
      </c>
      <c r="D25" s="55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64</v>
      </c>
      <c r="B26" s="100"/>
      <c r="C26" s="82" t="s">
        <v>80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 t="s">
        <v>82</v>
      </c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 t="s">
        <v>81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21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11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24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1304000</v>
      </c>
      <c r="G36" s="133"/>
      <c r="H36" s="33" t="s">
        <v>11</v>
      </c>
      <c r="I36" s="1"/>
    </row>
    <row r="37" spans="1:9" ht="16.5" customHeight="1">
      <c r="A37" s="97" t="s">
        <v>23</v>
      </c>
      <c r="B37" s="98"/>
      <c r="C37" s="85" t="b">
        <f>IF(F38="카드+현금",Sheet3!C9,IF(F38="현금+카드",Sheet3!C6))</f>
        <v>0</v>
      </c>
      <c r="D37" s="86"/>
      <c r="E37" s="32" t="s">
        <v>12</v>
      </c>
      <c r="F37" s="131">
        <f>F36*1.1-F36</f>
        <v>130400</v>
      </c>
      <c r="G37" s="132"/>
      <c r="H37" s="34"/>
      <c r="I37" s="1"/>
    </row>
    <row r="38" spans="1:9" ht="17.25" customHeight="1">
      <c r="A38" s="97" t="s">
        <v>19</v>
      </c>
      <c r="B38" s="98"/>
      <c r="C38" s="110"/>
      <c r="D38" s="111"/>
      <c r="E38" s="32" t="s">
        <v>18</v>
      </c>
      <c r="F38" s="83" t="s">
        <v>55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20</v>
      </c>
      <c r="B39" s="106"/>
      <c r="C39" s="112">
        <f>SUM(C36:C37)-C38</f>
        <v>0</v>
      </c>
      <c r="D39" s="113"/>
      <c r="E39" s="36" t="s">
        <v>56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13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1434400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2" t="s">
        <v>40</v>
      </c>
      <c r="G41" s="42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41"/>
      <c r="B43" s="41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1" t="s">
        <v>50</v>
      </c>
      <c r="B3" s="41"/>
      <c r="C3" s="41"/>
      <c r="E3" t="s">
        <v>43</v>
      </c>
      <c r="F3">
        <f>Sheet1!F36</f>
        <v>1304000</v>
      </c>
    </row>
    <row r="4" spans="1:7">
      <c r="A4" t="s">
        <v>49</v>
      </c>
      <c r="B4" s="7" t="s">
        <v>47</v>
      </c>
      <c r="C4" s="9">
        <v>500000</v>
      </c>
      <c r="D4" t="s">
        <v>44</v>
      </c>
    </row>
    <row r="5" spans="1:7">
      <c r="B5" t="s">
        <v>12</v>
      </c>
      <c r="C5">
        <v>1.1000000000000001</v>
      </c>
      <c r="D5" t="s">
        <v>45</v>
      </c>
    </row>
    <row r="6" spans="1:7">
      <c r="B6" t="s">
        <v>42</v>
      </c>
      <c r="C6" s="10">
        <f>(F3-C4)*C5</f>
        <v>884400.00000000012</v>
      </c>
      <c r="D6" t="s">
        <v>46</v>
      </c>
    </row>
    <row r="8" spans="1:7">
      <c r="A8" s="41" t="s">
        <v>51</v>
      </c>
      <c r="B8" s="41"/>
      <c r="C8" s="41"/>
    </row>
    <row r="9" spans="1:7">
      <c r="A9" t="s">
        <v>49</v>
      </c>
      <c r="B9" s="8" t="s">
        <v>48</v>
      </c>
      <c r="C9" s="11"/>
      <c r="D9" t="s">
        <v>44</v>
      </c>
      <c r="G9" s="10">
        <f>((F3*C10)-C9)/C10</f>
        <v>1304000</v>
      </c>
    </row>
    <row r="10" spans="1:7">
      <c r="B10" t="s">
        <v>12</v>
      </c>
      <c r="C10">
        <v>1.1000000000000001</v>
      </c>
      <c r="D10" t="s">
        <v>45</v>
      </c>
    </row>
    <row r="11" spans="1:7">
      <c r="B11" t="s">
        <v>41</v>
      </c>
      <c r="C11" s="10">
        <f>ROUND(G9,-3)</f>
        <v>1304000</v>
      </c>
      <c r="D11" t="s">
        <v>46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15</v>
      </c>
      <c r="C1" t="s">
        <v>25</v>
      </c>
      <c r="D1" s="3" t="s">
        <v>27</v>
      </c>
      <c r="E1" s="3" t="s">
        <v>27</v>
      </c>
    </row>
    <row r="2" spans="1:5">
      <c r="A2" t="s">
        <v>38</v>
      </c>
      <c r="B2" t="s">
        <v>11</v>
      </c>
      <c r="C2" s="5" t="s">
        <v>54</v>
      </c>
      <c r="D2" t="s">
        <v>26</v>
      </c>
    </row>
    <row r="3" spans="1:5">
      <c r="A3" t="s">
        <v>16</v>
      </c>
      <c r="B3" t="s">
        <v>22</v>
      </c>
      <c r="C3" s="5" t="s">
        <v>53</v>
      </c>
      <c r="D3" s="4" t="s">
        <v>28</v>
      </c>
    </row>
    <row r="4" spans="1:5">
      <c r="A4" t="s">
        <v>17</v>
      </c>
      <c r="B4" s="2">
        <f>Sheet1!F36-(Sheet1!C36)</f>
        <v>1304000</v>
      </c>
    </row>
    <row r="5" spans="1:5">
      <c r="A5" t="s">
        <v>52</v>
      </c>
      <c r="B5" s="2"/>
    </row>
    <row r="6" spans="1:5">
      <c r="A6" t="s">
        <v>29</v>
      </c>
    </row>
    <row r="7" spans="1:5">
      <c r="A7" t="s">
        <v>39</v>
      </c>
    </row>
    <row r="8" spans="1:5">
      <c r="A8" t="s">
        <v>10</v>
      </c>
      <c r="B8" s="2">
        <v>60000</v>
      </c>
    </row>
    <row r="9" spans="1:5">
      <c r="A9" t="s">
        <v>36</v>
      </c>
      <c r="B9" s="2">
        <v>70000</v>
      </c>
    </row>
    <row r="10" spans="1:5">
      <c r="A10" t="s">
        <v>34</v>
      </c>
      <c r="B10" s="2">
        <v>80000</v>
      </c>
    </row>
    <row r="11" spans="1:5">
      <c r="A11" t="s">
        <v>35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2025-05-08T05:47:51Z</cp:lastPrinted>
  <dcterms:created xsi:type="dcterms:W3CDTF">2019-03-28T03:58:09Z</dcterms:created>
  <dcterms:modified xsi:type="dcterms:W3CDTF">2025-05-08T07:37:54Z</dcterms:modified>
</cp:coreProperties>
</file>