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484DC9AB-2A36-4352-88E3-20B1B573ADE8}" xr6:coauthVersionLast="47" xr6:coauthVersionMax="47" xr10:uidLastSave="{00000000-0000-0000-0000-000000000000}"/>
  <bookViews>
    <workbookView xWindow="330" yWindow="465" windowWidth="17640" windowHeight="187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<sst xmlns="http://schemas.openxmlformats.org/spreadsheetml/2006/main" count="99" uniqueCount="85">
  <si>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</si>
  <si>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</si>
  <si>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</si>
  <si>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</si>
  <si>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</si>
  <si>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</si>
  <si>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</si>
  <si>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</si>
  <si>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</si>
  <si>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</si>
  <si>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</si>
  <si>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</si>
  <si>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</si>
  <si>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</si>
  <si>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</si>
  <si>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</si>
  <si>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</si>
  <si>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</si>
  <si>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</si>
  <si>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</si>
  <si>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</si>
  <si>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</si>
  <si>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</si>
  <si>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</si>
  <si>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</si>
  <si>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</si>
  <si>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</si>
  <si>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</si>
  <si>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</si>
  <si>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</si>
  <si>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</si>
  <si>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</si>
  <si>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</si>
  <si>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</si>
  <si>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</si>
  <si>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</si>
  <si>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</si>
  <si>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</si>
  <si>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</si>
  <si>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</si>
  <si>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</si>
  <si>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</si>
  <si>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</si>
  <si>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</si>
  <si>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</si>
  <si>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</si>
  <si>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</si>
  <si>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</si>
  <si>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</si>
  <si>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</si>
  <si>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</si>
  <si>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</si>
  <si>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</si>
  <si>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</si>
  <si>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</si>
  <si>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</si>
  <si>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</si>
  <si>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</si>
  <si>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</si>
  <si>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</si>
  <si>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</si>
  <si>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</si>
  <si>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</si>
  <si>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</si>
  <si>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</si>
  <si>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</si>
  <si>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</si>
  <si>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</si>
  <si>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</si>
  <si>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</si>
  <si>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</si>
  <si>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ZOTAC GAMING 지포스 RTX 5060 Ti Twin Edge OC D7 16GB</t>
    <phoneticPr fontId="1" type="noConversion"/>
  </si>
  <si>
    <t>AMD 라이젠7-6세대 9700X (그래니트 릿지) (멀티팩 정품)</t>
    <phoneticPr fontId="1" type="noConversion"/>
  </si>
  <si>
    <t>3RSYS Socoool RC1900 ARGB 솔더링 (화이트)</t>
    <phoneticPr fontId="1" type="noConversion"/>
  </si>
  <si>
    <t>GIGABYTE X870I AORUS PRO ICE 피씨디렉트</t>
    <phoneticPr fontId="1" type="noConversion"/>
  </si>
  <si>
    <t>G.SKILL DDR5-6000 CL30 TRIDENT Z5 NEO RGB J 화이트 패키지 (64GB(32Gx2))</t>
    <phoneticPr fontId="1" type="noConversion"/>
  </si>
  <si>
    <t>SK하이닉스 Platinum P41 M.2 NVMe (2TB)</t>
    <phoneticPr fontId="1" type="noConversion"/>
  </si>
  <si>
    <t>SSD선택</t>
    <phoneticPr fontId="1" type="noConversion"/>
  </si>
  <si>
    <t>마이크로닉스 Classic II 풀체인지 700W 80PLUS브론즈 ATX3.1 화이트</t>
    <phoneticPr fontId="1" type="noConversion"/>
  </si>
  <si>
    <t>DEEPCOOL CH160 MESH (화이트)</t>
    <phoneticPr fontId="1" type="noConversion"/>
  </si>
  <si>
    <t>DEEPCOOL CH160 (화이트)  6월중 입고예정!</t>
    <phoneticPr fontId="1" type="noConversion"/>
  </si>
  <si>
    <t>솔리다임 P44 Pro M.2 NVMe  (2TB)         SK하이닉스 자회사</t>
    <phoneticPr fontId="1" type="noConversion"/>
  </si>
  <si>
    <t>WOONG 채널고객님(부분수정)</t>
    <phoneticPr fontId="1" type="noConversion"/>
  </si>
  <si>
    <t>010) 6814-9477</t>
    <phoneticPr fontId="1" type="noConversion"/>
  </si>
  <si>
    <t>Microsoft Windows 11 Pro (DSP 64bit 한글)OEM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</si>
</sst>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2" fillId="12" borderId="14" xfId="0" applyFont="1" applyFill="1" applyBorder="1" applyAlignment="1">
      <alignment horizontal="center" vertical="center" wrapText="1"/>
    </xf>
    <xf numFmtId="0" fontId="12" fillId="12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39</v>
      </c>
      <c r="B1" s="14" t="s">
        <v>82</v>
      </c>
      <c r="C1" s="41" t="s">
        <v>67</v>
      </c>
      <c r="D1" s="42"/>
      <c r="E1" s="113"/>
      <c r="F1" s="114"/>
      <c r="G1" s="114"/>
      <c r="H1" s="115"/>
    </row>
    <row r="2" spans="1:9" ht="22.5" customHeight="1">
      <c r="A2" s="15" t="s">
        <v>33</v>
      </c>
      <c r="B2" s="16" t="s">
        <v>83</v>
      </c>
      <c r="C2" s="43"/>
      <c r="D2" s="44"/>
      <c r="E2" s="116"/>
      <c r="F2" s="117"/>
      <c r="G2" s="117"/>
      <c r="H2" s="118"/>
    </row>
    <row r="3" spans="1:9" ht="22.5" customHeight="1">
      <c r="A3" s="15" t="s">
        <v>34</v>
      </c>
      <c r="B3" s="17">
        <f ca="1">TODAY()</f>
        <v>45778</v>
      </c>
      <c r="C3" s="15" t="s">
        <v>35</v>
      </c>
      <c r="D3" s="18"/>
      <c r="E3" s="116"/>
      <c r="F3" s="117"/>
      <c r="G3" s="117"/>
      <c r="H3" s="118"/>
    </row>
    <row r="4" spans="1:9" ht="22.5" customHeight="1">
      <c r="A4" s="19" t="s">
        <v>32</v>
      </c>
      <c r="B4" s="47"/>
      <c r="C4" s="47"/>
      <c r="D4" s="48"/>
      <c r="E4" s="119"/>
      <c r="F4" s="120"/>
      <c r="G4" s="120"/>
      <c r="H4" s="121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8" t="s">
        <v>68</v>
      </c>
      <c r="B6" s="69"/>
      <c r="C6" s="56" t="s">
        <v>72</v>
      </c>
      <c r="D6" s="57"/>
      <c r="E6" s="21" t="s">
        <v>6</v>
      </c>
      <c r="F6" s="22">
        <v>469000</v>
      </c>
      <c r="G6" s="21">
        <v>1</v>
      </c>
      <c r="H6" s="22">
        <f>F6*G6</f>
        <v>469000</v>
      </c>
      <c r="I6" s="1"/>
    </row>
    <row r="7" spans="1:9" ht="24" customHeight="1">
      <c r="A7" s="70"/>
      <c r="B7" s="71"/>
      <c r="C7" s="56" t="s">
        <v>73</v>
      </c>
      <c r="D7" s="57"/>
      <c r="E7" s="23" t="s">
        <v>10</v>
      </c>
      <c r="F7" s="22">
        <v>85000</v>
      </c>
      <c r="G7" s="21">
        <v>1</v>
      </c>
      <c r="H7" s="22">
        <f t="shared" ref="H7:H20" si="0">F7*G7</f>
        <v>85000</v>
      </c>
      <c r="I7" s="1"/>
    </row>
    <row r="8" spans="1:9" ht="25.5" customHeight="1">
      <c r="A8" s="70"/>
      <c r="B8" s="71"/>
      <c r="C8" s="125" t="s">
        <v>74</v>
      </c>
      <c r="D8" s="126"/>
      <c r="E8" s="21" t="s">
        <v>7</v>
      </c>
      <c r="F8" s="22">
        <v>545000</v>
      </c>
      <c r="G8" s="21">
        <v>1</v>
      </c>
      <c r="H8" s="22">
        <f t="shared" si="0"/>
        <v>545000</v>
      </c>
      <c r="I8" s="1"/>
    </row>
    <row r="9" spans="1:9" ht="37.5" customHeight="1">
      <c r="A9" s="70"/>
      <c r="B9" s="71"/>
      <c r="C9" s="56" t="s">
        <v>75</v>
      </c>
      <c r="D9" s="57"/>
      <c r="E9" s="21" t="s">
        <v>8</v>
      </c>
      <c r="F9" s="22">
        <v>399000</v>
      </c>
      <c r="G9" s="21">
        <v>1</v>
      </c>
      <c r="H9" s="22">
        <f t="shared" si="0"/>
        <v>399000</v>
      </c>
      <c r="I9" s="1"/>
    </row>
    <row r="10" spans="1:9" ht="24" customHeight="1">
      <c r="A10" s="70"/>
      <c r="B10" s="71"/>
      <c r="C10" s="56" t="s">
        <v>71</v>
      </c>
      <c r="D10" s="57"/>
      <c r="E10" s="21" t="s">
        <v>9</v>
      </c>
      <c r="F10" s="22">
        <v>750000</v>
      </c>
      <c r="G10" s="21">
        <v>1</v>
      </c>
      <c r="H10" s="22">
        <f t="shared" si="0"/>
        <v>750000</v>
      </c>
      <c r="I10" s="1"/>
    </row>
    <row r="11" spans="1:9" ht="24" customHeight="1">
      <c r="A11" s="70"/>
      <c r="B11" s="71"/>
      <c r="C11" s="58"/>
      <c r="D11" s="59"/>
      <c r="E11" s="21" t="s">
        <v>43</v>
      </c>
      <c r="F11" s="22"/>
      <c r="G11" s="21"/>
      <c r="H11" s="22">
        <f t="shared" si="0"/>
        <v>0</v>
      </c>
      <c r="I11" s="1"/>
    </row>
    <row r="12" spans="1:9" ht="24" customHeight="1">
      <c r="A12" s="70"/>
      <c r="B12" s="71"/>
      <c r="C12" s="60" t="s">
        <v>76</v>
      </c>
      <c r="D12" s="57"/>
      <c r="E12" s="21" t="s">
        <v>77</v>
      </c>
      <c r="F12" s="22">
        <v>250000</v>
      </c>
      <c r="G12" s="21">
        <v>1</v>
      </c>
      <c r="H12" s="22">
        <f t="shared" si="0"/>
        <v>250000</v>
      </c>
      <c r="I12" s="1"/>
    </row>
    <row r="13" spans="1:9" ht="31.5" customHeight="1">
      <c r="A13" s="70"/>
      <c r="B13" s="71"/>
      <c r="C13" s="136" t="s">
        <v>81</v>
      </c>
      <c r="D13" s="137"/>
      <c r="E13" s="21" t="s">
        <v>77</v>
      </c>
      <c r="F13" s="22">
        <v>190000</v>
      </c>
      <c r="G13" s="21"/>
      <c r="H13" s="22">
        <f t="shared" si="0"/>
        <v>0</v>
      </c>
      <c r="I13" s="1"/>
    </row>
    <row r="14" spans="1:9" ht="29.25" customHeight="1">
      <c r="A14" s="70"/>
      <c r="B14" s="71"/>
      <c r="C14" s="52" t="s">
        <v>79</v>
      </c>
      <c r="D14" s="53"/>
      <c r="E14" s="21" t="s">
        <v>61</v>
      </c>
      <c r="F14" s="22">
        <v>80000</v>
      </c>
      <c r="G14" s="21">
        <v>1</v>
      </c>
      <c r="H14" s="22">
        <f t="shared" si="0"/>
        <v>80000</v>
      </c>
      <c r="I14" s="1"/>
    </row>
    <row r="15" spans="1:9" ht="24" customHeight="1">
      <c r="A15" s="70"/>
      <c r="B15" s="71"/>
      <c r="C15" s="134" t="s">
        <v>80</v>
      </c>
      <c r="D15" s="135"/>
      <c r="E15" s="21" t="s">
        <v>61</v>
      </c>
      <c r="F15" s="22">
        <v>80000</v>
      </c>
      <c r="G15" s="21"/>
      <c r="H15" s="22">
        <f t="shared" si="0"/>
        <v>0</v>
      </c>
      <c r="I15" s="1"/>
    </row>
    <row r="16" spans="1:9" ht="24" customHeight="1">
      <c r="A16" s="70"/>
      <c r="B16" s="71"/>
      <c r="C16" s="52" t="s">
        <v>78</v>
      </c>
      <c r="D16" s="53"/>
      <c r="E16" s="21" t="s">
        <v>62</v>
      </c>
      <c r="F16" s="22">
        <v>85000</v>
      </c>
      <c r="G16" s="21">
        <v>1</v>
      </c>
      <c r="H16" s="22">
        <f t="shared" si="0"/>
        <v>85000</v>
      </c>
      <c r="I16" s="1"/>
    </row>
    <row r="17" spans="1:9">
      <c r="A17" s="70"/>
      <c r="B17" s="71"/>
      <c r="C17" s="61" t="s">
        <v>69</v>
      </c>
      <c r="D17" s="62"/>
      <c r="E17" s="24" t="s">
        <v>63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0"/>
      <c r="B18" s="71"/>
      <c r="C18" s="78" t="s">
        <v>84</v>
      </c>
      <c r="D18" s="62"/>
      <c r="E18" s="24" t="s">
        <v>64</v>
      </c>
      <c r="F18" s="25">
        <v>235000</v>
      </c>
      <c r="G18" s="24">
        <v>1</v>
      </c>
      <c r="H18" s="22">
        <f t="shared" si="0"/>
        <v>235000</v>
      </c>
      <c r="I18" s="1"/>
    </row>
    <row r="19" spans="1:9">
      <c r="A19" s="70"/>
      <c r="B19" s="71"/>
      <c r="C19" s="54" t="s">
        <v>70</v>
      </c>
      <c r="D19" s="55"/>
      <c r="E19" s="21" t="s">
        <v>65</v>
      </c>
      <c r="F19" s="25"/>
      <c r="G19" s="24"/>
      <c r="H19" s="22">
        <f t="shared" si="0"/>
        <v>0</v>
      </c>
      <c r="I19" s="1"/>
    </row>
    <row r="20" spans="1:9">
      <c r="A20" s="70"/>
      <c r="B20" s="71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2" t="s">
        <v>60</v>
      </c>
      <c r="B21" s="73"/>
      <c r="C21" s="49" t="s">
        <v>11</v>
      </c>
      <c r="D21" s="49"/>
      <c r="E21" s="63">
        <f>SUM(H6:H20)</f>
        <v>2978000</v>
      </c>
      <c r="F21" s="63"/>
      <c r="G21" s="26">
        <v>1</v>
      </c>
      <c r="H21" s="124" t="s">
        <v>13</v>
      </c>
      <c r="I21" s="1"/>
    </row>
    <row r="22" spans="1:9" ht="12.75" customHeight="1">
      <c r="A22" s="74"/>
      <c r="B22" s="75"/>
      <c r="C22" s="49"/>
      <c r="D22" s="49"/>
      <c r="E22" s="63">
        <f>E21*G21</f>
        <v>2978000</v>
      </c>
      <c r="F22" s="63"/>
      <c r="G22" s="63"/>
      <c r="H22" s="124"/>
      <c r="I22" s="1"/>
    </row>
    <row r="23" spans="1:9" ht="12.75" customHeight="1">
      <c r="A23" s="74"/>
      <c r="B23" s="75"/>
      <c r="C23" s="49"/>
      <c r="D23" s="49"/>
      <c r="E23" s="63"/>
      <c r="F23" s="63"/>
      <c r="G23" s="63"/>
      <c r="H23" s="124"/>
      <c r="I23" s="1"/>
    </row>
    <row r="24" spans="1:9" ht="17.25" customHeight="1">
      <c r="A24" s="74"/>
      <c r="B24" s="75"/>
      <c r="C24" s="90" t="s">
        <v>16</v>
      </c>
      <c r="D24" s="91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6"/>
      <c r="B25" s="77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6" t="s">
        <v>66</v>
      </c>
      <c r="B26" s="97"/>
      <c r="C26" s="79"/>
      <c r="D26" s="79"/>
      <c r="E26" s="28"/>
      <c r="F26" s="22"/>
      <c r="G26" s="21"/>
      <c r="H26" s="22">
        <f>F26*G26</f>
        <v>0</v>
      </c>
      <c r="I26" s="1"/>
    </row>
    <row r="27" spans="1:9">
      <c r="A27" s="98"/>
      <c r="B27" s="99"/>
      <c r="C27" s="79"/>
      <c r="D27" s="79"/>
      <c r="E27" s="28"/>
      <c r="F27" s="22"/>
      <c r="G27" s="21"/>
      <c r="H27" s="22">
        <f t="shared" ref="H27:H33" si="1">F27*G27</f>
        <v>0</v>
      </c>
      <c r="I27" s="1"/>
    </row>
    <row r="28" spans="1:9">
      <c r="A28" s="98"/>
      <c r="B28" s="99"/>
      <c r="C28" s="79"/>
      <c r="D28" s="79"/>
      <c r="E28" s="28"/>
      <c r="F28" s="22"/>
      <c r="G28" s="21"/>
      <c r="H28" s="22">
        <f t="shared" si="1"/>
        <v>0</v>
      </c>
      <c r="I28" s="1"/>
    </row>
    <row r="29" spans="1:9">
      <c r="A29" s="98"/>
      <c r="B29" s="99"/>
      <c r="C29" s="79"/>
      <c r="D29" s="79"/>
      <c r="E29" s="28"/>
      <c r="F29" s="22"/>
      <c r="G29" s="21"/>
      <c r="H29" s="22">
        <f t="shared" si="1"/>
        <v>0</v>
      </c>
      <c r="I29" s="1"/>
    </row>
    <row r="30" spans="1:9">
      <c r="A30" s="98"/>
      <c r="B30" s="99"/>
      <c r="C30" s="79"/>
      <c r="D30" s="79"/>
      <c r="E30" s="28"/>
      <c r="F30" s="22"/>
      <c r="G30" s="21"/>
      <c r="H30" s="22">
        <f t="shared" si="1"/>
        <v>0</v>
      </c>
      <c r="I30" s="1"/>
    </row>
    <row r="31" spans="1:9">
      <c r="A31" s="98"/>
      <c r="B31" s="99"/>
      <c r="C31" s="79"/>
      <c r="D31" s="79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8"/>
      <c r="B32" s="99"/>
      <c r="C32" s="92"/>
      <c r="D32" s="93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0"/>
      <c r="B33" s="101"/>
      <c r="C33" s="92"/>
      <c r="D33" s="93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2" t="s">
        <v>23</v>
      </c>
      <c r="B34" s="103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64">
        <f>SUM(H25:H33)</f>
        <v>0</v>
      </c>
      <c r="F34" s="65"/>
      <c r="G34" s="65"/>
      <c r="H34" s="122" t="s">
        <v>13</v>
      </c>
      <c r="I34" s="1"/>
    </row>
    <row r="35" spans="1:9" ht="14.25" customHeight="1">
      <c r="A35" s="104"/>
      <c r="B35" s="105"/>
      <c r="C35" s="88"/>
      <c r="D35" s="89"/>
      <c r="E35" s="66"/>
      <c r="F35" s="67"/>
      <c r="G35" s="67"/>
      <c r="H35" s="123"/>
      <c r="I35" s="1"/>
    </row>
    <row r="36" spans="1:9" ht="16.5" customHeight="1">
      <c r="A36" s="94" t="s">
        <v>26</v>
      </c>
      <c r="B36" s="95"/>
      <c r="C36" s="84" t="b">
        <f>IF(F38="카드+현금",Sheet3!C11,IF(F38="현금+카드",Sheet3!C4))</f>
        <v>0</v>
      </c>
      <c r="D36" s="85"/>
      <c r="E36" s="32" t="s">
        <v>4</v>
      </c>
      <c r="F36" s="129">
        <f>SUM(E22,E34)</f>
        <v>2978000</v>
      </c>
      <c r="G36" s="129"/>
      <c r="H36" s="33" t="s">
        <v>13</v>
      </c>
      <c r="I36" s="1"/>
    </row>
    <row r="37" spans="1:9" ht="16.5" customHeight="1">
      <c r="A37" s="94" t="s">
        <v>25</v>
      </c>
      <c r="B37" s="95"/>
      <c r="C37" s="82" t="b">
        <f>IF(F38="카드+현금",Sheet3!C9,IF(F38="현금+카드",Sheet3!C6))</f>
        <v>0</v>
      </c>
      <c r="D37" s="83"/>
      <c r="E37" s="32" t="s">
        <v>14</v>
      </c>
      <c r="F37" s="127">
        <f>F36*1.1-F36</f>
        <v>297800.00000000047</v>
      </c>
      <c r="G37" s="128"/>
      <c r="H37" s="34"/>
      <c r="I37" s="1"/>
    </row>
    <row r="38" spans="1:9" ht="17.25" customHeight="1">
      <c r="A38" s="94" t="s">
        <v>21</v>
      </c>
      <c r="B38" s="95"/>
      <c r="C38" s="107"/>
      <c r="D38" s="108"/>
      <c r="E38" s="32" t="s">
        <v>20</v>
      </c>
      <c r="F38" s="80" t="s">
        <v>58</v>
      </c>
      <c r="G38" s="81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2" t="s">
        <v>22</v>
      </c>
      <c r="B39" s="103"/>
      <c r="C39" s="109">
        <f>SUM(C36:C37)-C38</f>
        <v>0</v>
      </c>
      <c r="D39" s="110"/>
      <c r="E39" s="36" t="s">
        <v>59</v>
      </c>
      <c r="F39" s="131"/>
      <c r="G39" s="132"/>
      <c r="H39" s="133"/>
      <c r="I39" s="1"/>
    </row>
    <row r="40" spans="1:9" ht="20.25" customHeight="1">
      <c r="A40" s="104"/>
      <c r="B40" s="105"/>
      <c r="C40" s="111"/>
      <c r="D40" s="112"/>
      <c r="E40" s="37" t="s">
        <v>15</v>
      </c>
      <c r="F40" s="130">
        <f>IF(F38="현금(이체X)",F36,IF(F38="웹결제",ROUND(Sheet2!B7,-4),IF(F38="이체 및 현금영수증",F36+F36*10%,IF(F38="이체 및 세금계산서",F36+F36*10%,IF(F38="이체 및 세금계산서",F36+F36*10%,)))))-F39</f>
        <v>3275800</v>
      </c>
      <c r="G40" s="130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42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6"/>
      <c r="F42" s="106"/>
      <c r="G42" s="106"/>
      <c r="H42" s="106"/>
      <c r="I42" s="1"/>
    </row>
    <row r="43" spans="1:9">
      <c r="A43" s="39"/>
      <c r="B43" s="39"/>
      <c r="C43" s="1"/>
      <c r="D43" s="1"/>
      <c r="E43" s="106"/>
      <c r="F43" s="106"/>
      <c r="G43" s="106"/>
      <c r="H43" s="106"/>
      <c r="I43" s="1"/>
    </row>
    <row r="44" spans="1:9">
      <c r="C44" s="1"/>
      <c r="D44" s="1"/>
      <c r="E44" s="106"/>
      <c r="F44" s="106"/>
      <c r="G44" s="106"/>
      <c r="H44" s="106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53</v>
      </c>
      <c r="B3" s="39"/>
      <c r="C3" s="39"/>
      <c r="E3" t="s">
        <v>46</v>
      </c>
      <c r="F3">
        <f>Sheet1!F36</f>
        <v>2978000</v>
      </c>
    </row>
    <row r="4" spans="1:7">
      <c r="A4" t="s">
        <v>52</v>
      </c>
      <c r="B4" s="7" t="s">
        <v>50</v>
      </c>
      <c r="C4" s="9">
        <v>500000</v>
      </c>
      <c r="D4" t="s">
        <v>47</v>
      </c>
    </row>
    <row r="5" spans="1:7">
      <c r="B5" t="s">
        <v>14</v>
      </c>
      <c r="C5">
        <v>1.1000000000000001</v>
      </c>
      <c r="D5" t="s">
        <v>48</v>
      </c>
    </row>
    <row r="6" spans="1:7">
      <c r="B6" t="s">
        <v>45</v>
      </c>
      <c r="C6" s="10">
        <f>(F3-C4)*C5</f>
        <v>2725800</v>
      </c>
      <c r="D6" t="s">
        <v>49</v>
      </c>
    </row>
    <row r="8" spans="1:7">
      <c r="A8" s="39" t="s">
        <v>54</v>
      </c>
      <c r="B8" s="39"/>
      <c r="C8" s="39"/>
    </row>
    <row r="9" spans="1:7">
      <c r="A9" t="s">
        <v>52</v>
      </c>
      <c r="B9" s="8" t="s">
        <v>51</v>
      </c>
      <c r="C9" s="11"/>
      <c r="D9" t="s">
        <v>47</v>
      </c>
      <c r="G9" s="10">
        <f>((F3*C10)-C9)/C10</f>
        <v>2978000</v>
      </c>
    </row>
    <row r="10" spans="1:7">
      <c r="B10" t="s">
        <v>14</v>
      </c>
      <c r="C10">
        <v>1.1000000000000001</v>
      </c>
      <c r="D10" t="s">
        <v>48</v>
      </c>
    </row>
    <row r="11" spans="1:7">
      <c r="B11" t="s">
        <v>44</v>
      </c>
      <c r="C11" s="10">
        <f>ROUND(G9,-3)</f>
        <v>2978000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17</v>
      </c>
      <c r="C1" t="s">
        <v>27</v>
      </c>
      <c r="D1" s="3" t="s">
        <v>29</v>
      </c>
      <c r="E1" s="3" t="s">
        <v>29</v>
      </c>
    </row>
    <row r="2" spans="1:5">
      <c r="A2" t="s">
        <v>40</v>
      </c>
      <c r="B2" t="s">
        <v>13</v>
      </c>
      <c r="C2" s="5" t="s">
        <v>57</v>
      </c>
      <c r="D2" t="s">
        <v>28</v>
      </c>
    </row>
    <row r="3" spans="1:5">
      <c r="A3" t="s">
        <v>18</v>
      </c>
      <c r="B3" t="s">
        <v>24</v>
      </c>
      <c r="C3" s="5" t="s">
        <v>56</v>
      </c>
      <c r="D3" s="4" t="s">
        <v>30</v>
      </c>
    </row>
    <row r="4" spans="1:5">
      <c r="A4" t="s">
        <v>19</v>
      </c>
      <c r="B4" s="2">
        <f>Sheet1!F36-(Sheet1!C36)</f>
        <v>2978000</v>
      </c>
    </row>
    <row r="5" spans="1:5">
      <c r="A5" t="s">
        <v>55</v>
      </c>
      <c r="B5" s="2"/>
    </row>
    <row r="6" spans="1:5">
      <c r="A6" t="s">
        <v>31</v>
      </c>
    </row>
    <row r="7" spans="1:5">
      <c r="A7" t="s">
        <v>41</v>
      </c>
    </row>
    <row r="8" spans="1:5">
      <c r="A8" t="s">
        <v>12</v>
      </c>
      <c r="B8" s="2">
        <v>60000</v>
      </c>
    </row>
    <row r="9" spans="1:5">
      <c r="A9" t="s">
        <v>38</v>
      </c>
      <c r="B9" s="2">
        <v>70000</v>
      </c>
    </row>
    <row r="10" spans="1:5">
      <c r="A10" t="s">
        <v>36</v>
      </c>
      <c r="B10" s="2">
        <v>80000</v>
      </c>
    </row>
    <row r="11" spans="1:5">
      <c r="A11" t="s">
        <v>37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2025-05-01T10:33:26Z</dcterms:modified>
</cp:coreProperties>
</file>