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704933A-FC76-4FF7-A7BE-DC158E6EF5A3}" xr6:coauthVersionLast="47" xr6:coauthVersionMax="47" xr10:uidLastSave="{00000000-0000-0000-0000-000000000000}"/>
  <bookViews>
    <workbookView xWindow="3780" yWindow="795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<sst xmlns="http://schemas.openxmlformats.org/spreadsheetml/2006/main" count="99" uniqueCount="87">
  <si>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</si>
  <si>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</si>
  <si>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</si>
  <si>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</si>
  <si>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</si>
  <si>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</si>
  <si>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</si>
  <si>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</si>
  <si>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</si>
  <si>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</si>
  <si>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</si>
  <si>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</si>
  <si>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</si>
  <si>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</si>
  <si>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</si>
  <si>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</si>
  <si>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</si>
  <si>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</si>
  <si>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</si>
  <si>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</si>
  <si>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</si>
  <si>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</si>
  <si>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</si>
  <si>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</si>
  <si>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</si>
  <si>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</si>
  <si>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</si>
  <si>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</si>
  <si>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</si>
  <si>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</si>
  <si>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</si>
  <si>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</si>
  <si>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</si>
  <si>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</si>
  <si>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</si>
  <si>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</si>
  <si>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</si>
  <si>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</si>
  <si>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</si>
  <si>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</si>
  <si>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</si>
  <si>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</si>
  <si>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</si>
  <si>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</si>
  <si>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</si>
  <si>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</si>
  <si>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</si>
  <si>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</si>
  <si>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</si>
  <si>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</si>
  <si>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</si>
  <si>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</si>
  <si>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</si>
  <si>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</si>
  <si>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</si>
  <si>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</si>
  <si>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</si>
  <si>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</si>
  <si>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</si>
  <si>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</si>
  <si>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</si>
  <si>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</si>
  <si>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</si>
  <si>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</si>
  <si>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</si>
  <si>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</si>
  <si>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</si>
  <si>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</si>
  <si>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</si>
  <si>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</si>
  <si>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</si>
  <si>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</si>
  <si>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솔리다임 P44 Pro M.2 NVMe 벌크 (2TB)</t>
    <phoneticPr fontId="1" type="noConversion"/>
  </si>
  <si>
    <t>Antec FLUX SE MESH BTF (블랙)</t>
    <phoneticPr fontId="1" type="noConversion"/>
  </si>
  <si>
    <t>Microsoft Windows 11 Home (처음사용자용 한글)</t>
    <phoneticPr fontId="1" type="noConversion"/>
  </si>
  <si>
    <t>MSI MAG X870 토마호크 WIFI</t>
    <phoneticPr fontId="1" type="noConversion"/>
  </si>
  <si>
    <t>AMD 라이젠9-6세대 9950X3D (그래니트 릿지) (멀티팩(정품))</t>
    <phoneticPr fontId="1" type="noConversion"/>
  </si>
  <si>
    <t>이수환 (9950x3d)</t>
    <phoneticPr fontId="1" type="noConversion"/>
  </si>
  <si>
    <t>ZOTAC GAMING 지포스 RTX 5080 SOLID CORE OC D7 16GB</t>
    <phoneticPr fontId="1" type="noConversion"/>
  </si>
  <si>
    <t>SuperFlower SF-1000F14XP LEADEX VII PRO PLATINUM 블랙 ATX3.1</t>
    <phoneticPr fontId="1" type="noConversion"/>
  </si>
  <si>
    <t>NOCTUA NH-D15 G2</t>
    <phoneticPr fontId="1" type="noConversion"/>
  </si>
  <si>
    <t>ARCTIC P14 PWM PST 서린 (블랙)</t>
    <phoneticPr fontId="1" type="noConversion"/>
  </si>
  <si>
    <t>KLEVV DDR5 PC5-48000 CL30 CRAS V RGB 서린 [64GB (32GB*2)] (6000)</t>
    <phoneticPr fontId="1" type="noConversion"/>
  </si>
  <si>
    <t>HDD</t>
    <phoneticPr fontId="1" type="noConversion"/>
  </si>
  <si>
    <t>Western Digital WD Blue 5400/256M (4TB, WD40EZAX)   (보조저장공간 E 드라이브)</t>
    <phoneticPr fontId="1" type="noConversion"/>
  </si>
  <si>
    <t xml:space="preserve">울특별시 강남구 학동로19길 34    303호 </t>
    <phoneticPr fontId="1" type="noConversion"/>
  </si>
  <si>
    <t>네비로 찍으면 후문 으로 나와서  별도로 위치안내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</si>
</sst>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2" t="s">
        <v>68</v>
      </c>
      <c r="D1" s="43"/>
      <c r="E1" s="118"/>
      <c r="F1" s="119"/>
      <c r="G1" s="119"/>
      <c r="H1" s="120"/>
    </row>
    <row r="2" spans="1:9" ht="22.5" customHeight="1">
      <c r="A2" s="15" t="s">
        <v>34</v>
      </c>
      <c r="B2" s="16">
        <v>1072716000</v>
      </c>
      <c r="C2" s="44"/>
      <c r="D2" s="45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45778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8"/>
      <c r="C4" s="48"/>
      <c r="D4" s="49"/>
      <c r="E4" s="124"/>
      <c r="F4" s="125"/>
      <c r="G4" s="125"/>
      <c r="H4" s="126"/>
    </row>
    <row r="5" spans="1:9">
      <c r="A5" s="46" t="s">
        <v>0</v>
      </c>
      <c r="B5" s="47"/>
      <c r="C5" s="46" t="s">
        <v>5</v>
      </c>
      <c r="D5" s="47"/>
      <c r="E5" s="20" t="s">
        <v>1</v>
      </c>
      <c r="F5" s="20"/>
      <c r="G5" s="20"/>
      <c r="H5" s="20" t="s">
        <v>4</v>
      </c>
    </row>
    <row r="6" spans="1:9" ht="24" customHeight="1">
      <c r="A6" s="72" t="s">
        <v>69</v>
      </c>
      <c r="B6" s="73"/>
      <c r="C6" s="130" t="s">
        <v>76</v>
      </c>
      <c r="D6" s="131"/>
      <c r="E6" s="21" t="s">
        <v>6</v>
      </c>
      <c r="F6" s="22">
        <v>1150000</v>
      </c>
      <c r="G6" s="21">
        <v>1</v>
      </c>
      <c r="H6" s="22">
        <f>F6*G6</f>
        <v>1150000</v>
      </c>
      <c r="I6" s="1"/>
    </row>
    <row r="7" spans="1:9" ht="24" customHeight="1">
      <c r="A7" s="74"/>
      <c r="B7" s="75"/>
      <c r="C7" s="132" t="s">
        <v>80</v>
      </c>
      <c r="D7" s="133"/>
      <c r="E7" s="39" t="s">
        <v>11</v>
      </c>
      <c r="F7" s="22">
        <v>257000</v>
      </c>
      <c r="G7" s="21">
        <v>1</v>
      </c>
      <c r="H7" s="22">
        <f t="shared" ref="H7:H20" si="0">F7*G7</f>
        <v>257000</v>
      </c>
      <c r="I7" s="1"/>
    </row>
    <row r="8" spans="1:9" ht="25.5" customHeight="1">
      <c r="A8" s="74"/>
      <c r="B8" s="75"/>
      <c r="C8" s="134" t="s">
        <v>75</v>
      </c>
      <c r="D8" s="135"/>
      <c r="E8" s="21" t="s">
        <v>7</v>
      </c>
      <c r="F8" s="22">
        <v>485000</v>
      </c>
      <c r="G8" s="21">
        <v>1</v>
      </c>
      <c r="H8" s="22">
        <f t="shared" si="0"/>
        <v>485000</v>
      </c>
      <c r="I8" s="1"/>
    </row>
    <row r="9" spans="1:9" ht="37.5" customHeight="1">
      <c r="A9" s="74"/>
      <c r="B9" s="75"/>
      <c r="C9" s="132" t="s">
        <v>82</v>
      </c>
      <c r="D9" s="133"/>
      <c r="E9" s="38" t="s">
        <v>8</v>
      </c>
      <c r="F9" s="22">
        <v>360000</v>
      </c>
      <c r="G9" s="21">
        <v>1</v>
      </c>
      <c r="H9" s="22">
        <f t="shared" si="0"/>
        <v>360000</v>
      </c>
      <c r="I9" s="1"/>
    </row>
    <row r="10" spans="1:9" ht="24" customHeight="1">
      <c r="A10" s="74"/>
      <c r="B10" s="75"/>
      <c r="C10" s="59" t="s">
        <v>78</v>
      </c>
      <c r="D10" s="60"/>
      <c r="E10" s="21" t="s">
        <v>9</v>
      </c>
      <c r="F10" s="22">
        <v>1980000</v>
      </c>
      <c r="G10" s="21">
        <v>1</v>
      </c>
      <c r="H10" s="22">
        <f t="shared" si="0"/>
        <v>1980000</v>
      </c>
      <c r="I10" s="1"/>
    </row>
    <row r="11" spans="1:9" ht="24" customHeight="1">
      <c r="A11" s="74"/>
      <c r="B11" s="75"/>
      <c r="C11" s="61" t="s">
        <v>72</v>
      </c>
      <c r="D11" s="62"/>
      <c r="E11" s="21" t="s">
        <v>10</v>
      </c>
      <c r="F11" s="22">
        <v>190000</v>
      </c>
      <c r="G11" s="21">
        <v>2</v>
      </c>
      <c r="H11" s="22">
        <f t="shared" si="0"/>
        <v>380000</v>
      </c>
      <c r="I11" s="1"/>
    </row>
    <row r="12" spans="1:9" ht="24" customHeight="1">
      <c r="A12" s="74"/>
      <c r="B12" s="75"/>
      <c r="C12" s="63" t="s">
        <v>81</v>
      </c>
      <c r="D12" s="64"/>
      <c r="E12" s="38" t="s">
        <v>63</v>
      </c>
      <c r="F12" s="22">
        <v>8000</v>
      </c>
      <c r="G12" s="21">
        <v>2</v>
      </c>
      <c r="H12" s="22">
        <f t="shared" si="0"/>
        <v>16000</v>
      </c>
      <c r="I12" s="1"/>
    </row>
    <row r="13" spans="1:9" ht="31.5" customHeight="1">
      <c r="A13" s="74"/>
      <c r="B13" s="75"/>
      <c r="C13" s="53" t="s">
        <v>84</v>
      </c>
      <c r="D13" s="54"/>
      <c r="E13" s="30" t="s">
        <v>83</v>
      </c>
      <c r="F13" s="22">
        <v>140000</v>
      </c>
      <c r="G13" s="21">
        <v>1</v>
      </c>
      <c r="H13" s="22">
        <f t="shared" si="0"/>
        <v>140000</v>
      </c>
      <c r="I13" s="1"/>
    </row>
    <row r="14" spans="1:9" ht="29.25" customHeight="1">
      <c r="A14" s="74"/>
      <c r="B14" s="75"/>
      <c r="C14" s="55" t="s">
        <v>73</v>
      </c>
      <c r="D14" s="56"/>
      <c r="E14" s="21" t="s">
        <v>61</v>
      </c>
      <c r="F14" s="22">
        <v>138000</v>
      </c>
      <c r="G14" s="21">
        <v>1</v>
      </c>
      <c r="H14" s="22">
        <f t="shared" si="0"/>
        <v>138000</v>
      </c>
      <c r="I14" s="1"/>
    </row>
    <row r="15" spans="1:9" ht="24" customHeight="1">
      <c r="A15" s="74"/>
      <c r="B15" s="75"/>
      <c r="C15" s="53" t="s">
        <v>79</v>
      </c>
      <c r="D15" s="54"/>
      <c r="E15" s="21" t="s">
        <v>62</v>
      </c>
      <c r="F15" s="22">
        <v>250000</v>
      </c>
      <c r="G15" s="21">
        <v>1</v>
      </c>
      <c r="H15" s="22">
        <f t="shared" si="0"/>
        <v>250000</v>
      </c>
      <c r="I15" s="1"/>
    </row>
    <row r="16" spans="1:9" ht="24" customHeight="1">
      <c r="A16" s="74"/>
      <c r="B16" s="75"/>
      <c r="C16" s="55"/>
      <c r="D16" s="56"/>
      <c r="E16" s="21"/>
      <c r="F16" s="22"/>
      <c r="G16" s="21"/>
      <c r="H16" s="22">
        <f t="shared" si="0"/>
        <v>0</v>
      </c>
      <c r="I16" s="1"/>
    </row>
    <row r="17" spans="1:9">
      <c r="A17" s="74"/>
      <c r="B17" s="75"/>
      <c r="C17" s="65" t="s">
        <v>70</v>
      </c>
      <c r="D17" s="66"/>
      <c r="E17" s="23" t="s">
        <v>64</v>
      </c>
      <c r="F17" s="24">
        <v>80000</v>
      </c>
      <c r="G17" s="23">
        <v>1</v>
      </c>
      <c r="H17" s="22">
        <f t="shared" si="0"/>
        <v>80000</v>
      </c>
      <c r="I17" s="1"/>
    </row>
    <row r="18" spans="1:9">
      <c r="A18" s="74"/>
      <c r="B18" s="75"/>
      <c r="C18" s="82" t="s">
        <v>74</v>
      </c>
      <c r="D18" s="66"/>
      <c r="E18" s="23" t="s">
        <v>65</v>
      </c>
      <c r="F18" s="24">
        <v>165000</v>
      </c>
      <c r="G18" s="23">
        <v>1</v>
      </c>
      <c r="H18" s="22">
        <f t="shared" si="0"/>
        <v>165000</v>
      </c>
      <c r="I18" s="1"/>
    </row>
    <row r="19" spans="1:9">
      <c r="A19" s="74"/>
      <c r="B19" s="75"/>
      <c r="C19" s="57" t="s">
        <v>71</v>
      </c>
      <c r="D19" s="58"/>
      <c r="E19" s="21" t="s">
        <v>66</v>
      </c>
      <c r="F19" s="24"/>
      <c r="G19" s="23"/>
      <c r="H19" s="22">
        <f t="shared" si="0"/>
        <v>0</v>
      </c>
      <c r="I19" s="1"/>
    </row>
    <row r="20" spans="1:9">
      <c r="A20" s="74"/>
      <c r="B20" s="75"/>
      <c r="C20" s="51"/>
      <c r="D20" s="52"/>
      <c r="E20" s="23"/>
      <c r="F20" s="24"/>
      <c r="G20" s="23"/>
      <c r="H20" s="22">
        <f t="shared" si="0"/>
        <v>0</v>
      </c>
      <c r="I20" s="1"/>
    </row>
    <row r="21" spans="1:9" ht="12.75" customHeight="1">
      <c r="A21" s="76" t="s">
        <v>60</v>
      </c>
      <c r="B21" s="77"/>
      <c r="C21" s="50" t="s">
        <v>12</v>
      </c>
      <c r="D21" s="50"/>
      <c r="E21" s="67">
        <f>SUM(H6:H20)</f>
        <v>5401000</v>
      </c>
      <c r="F21" s="67"/>
      <c r="G21" s="25">
        <v>1</v>
      </c>
      <c r="H21" s="129" t="s">
        <v>14</v>
      </c>
      <c r="I21" s="1"/>
    </row>
    <row r="22" spans="1:9" ht="12.75" customHeight="1">
      <c r="A22" s="78"/>
      <c r="B22" s="79"/>
      <c r="C22" s="50"/>
      <c r="D22" s="50"/>
      <c r="E22" s="67">
        <f>E21*G21</f>
        <v>5401000</v>
      </c>
      <c r="F22" s="67"/>
      <c r="G22" s="67"/>
      <c r="H22" s="129"/>
      <c r="I22" s="1"/>
    </row>
    <row r="23" spans="1:9" ht="12.75" customHeight="1">
      <c r="A23" s="78"/>
      <c r="B23" s="79"/>
      <c r="C23" s="50"/>
      <c r="D23" s="50"/>
      <c r="E23" s="67"/>
      <c r="F23" s="67"/>
      <c r="G23" s="67"/>
      <c r="H23" s="129"/>
      <c r="I23" s="1"/>
    </row>
    <row r="24" spans="1:9" ht="17.25" customHeight="1">
      <c r="A24" s="78"/>
      <c r="B24" s="79"/>
      <c r="C24" s="95" t="s">
        <v>17</v>
      </c>
      <c r="D24" s="96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80"/>
      <c r="B25" s="81"/>
      <c r="C25" s="55" t="s">
        <v>85</v>
      </c>
      <c r="D25" s="56"/>
      <c r="E25" s="27"/>
      <c r="F25" s="22"/>
      <c r="G25" s="21"/>
      <c r="H25" s="22">
        <f>F25*G25</f>
        <v>0</v>
      </c>
      <c r="I25" s="1"/>
    </row>
    <row r="26" spans="1:9" ht="25.15" customHeight="1">
      <c r="A26" s="101" t="s">
        <v>67</v>
      </c>
      <c r="B26" s="102"/>
      <c r="C26" s="83" t="s">
        <v>86</v>
      </c>
      <c r="D26" s="83"/>
      <c r="E26" s="27"/>
      <c r="F26" s="22"/>
      <c r="G26" s="21"/>
      <c r="H26" s="22">
        <f>F26*G26</f>
        <v>0</v>
      </c>
      <c r="I26" s="1"/>
    </row>
    <row r="27" spans="1:9">
      <c r="A27" s="103"/>
      <c r="B27" s="104"/>
      <c r="C27" s="84"/>
      <c r="D27" s="84"/>
      <c r="E27" s="27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4"/>
      <c r="D28" s="84"/>
      <c r="E28" s="27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4"/>
      <c r="D29" s="84"/>
      <c r="E29" s="27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3"/>
      <c r="D30" s="83"/>
      <c r="E30" s="27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3"/>
      <c r="D31" s="83"/>
      <c r="E31" s="28"/>
      <c r="F31" s="29"/>
      <c r="G31" s="30"/>
      <c r="H31" s="29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7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7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8">
        <f>SUM(H25:H33)</f>
        <v>0</v>
      </c>
      <c r="F34" s="69"/>
      <c r="G34" s="69"/>
      <c r="H34" s="127" t="s">
        <v>14</v>
      </c>
      <c r="I34" s="1"/>
    </row>
    <row r="35" spans="1:9" ht="14.25" customHeight="1">
      <c r="A35" s="109"/>
      <c r="B35" s="110"/>
      <c r="C35" s="93"/>
      <c r="D35" s="94"/>
      <c r="E35" s="70"/>
      <c r="F35" s="71"/>
      <c r="G35" s="71"/>
      <c r="H35" s="128"/>
      <c r="I35" s="1"/>
    </row>
    <row r="36" spans="1:9" ht="16.5" customHeight="1">
      <c r="A36" s="99" t="s">
        <v>27</v>
      </c>
      <c r="B36" s="100"/>
      <c r="C36" s="89" t="b">
        <f>IF(F38="카드+현금",Sheet3!C11,IF(F38="현금+카드",Sheet3!C4))</f>
        <v>0</v>
      </c>
      <c r="D36" s="90"/>
      <c r="E36" s="31" t="s">
        <v>4</v>
      </c>
      <c r="F36" s="138">
        <f>SUM(E22,E34)</f>
        <v>5401000</v>
      </c>
      <c r="G36" s="138"/>
      <c r="H36" s="32" t="s">
        <v>14</v>
      </c>
      <c r="I36" s="1"/>
    </row>
    <row r="37" spans="1:9" ht="16.5" customHeight="1">
      <c r="A37" s="99" t="s">
        <v>26</v>
      </c>
      <c r="B37" s="100"/>
      <c r="C37" s="87" t="b">
        <f>IF(F38="카드+현금",Sheet3!C9,IF(F38="현금+카드",Sheet3!C6))</f>
        <v>0</v>
      </c>
      <c r="D37" s="88"/>
      <c r="E37" s="31" t="s">
        <v>15</v>
      </c>
      <c r="F37" s="136">
        <f>F36*1.1-F36</f>
        <v>540100.00000000093</v>
      </c>
      <c r="G37" s="137"/>
      <c r="H37" s="33"/>
      <c r="I37" s="1"/>
    </row>
    <row r="38" spans="1:9" ht="17.25" customHeight="1">
      <c r="A38" s="99" t="s">
        <v>22</v>
      </c>
      <c r="B38" s="100"/>
      <c r="C38" s="112"/>
      <c r="D38" s="113"/>
      <c r="E38" s="31" t="s">
        <v>21</v>
      </c>
      <c r="F38" s="85" t="s">
        <v>58</v>
      </c>
      <c r="G38" s="86"/>
      <c r="H38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5" t="s">
        <v>59</v>
      </c>
      <c r="F39" s="140"/>
      <c r="G39" s="141"/>
      <c r="H39" s="142"/>
      <c r="I39" s="1"/>
    </row>
    <row r="40" spans="1:9" ht="20.25" customHeight="1">
      <c r="A40" s="109"/>
      <c r="B40" s="110"/>
      <c r="C40" s="116"/>
      <c r="D40" s="117"/>
      <c r="E40" s="36" t="s">
        <v>16</v>
      </c>
      <c r="F40" s="139">
        <f>IF(F38="현금(이체X)",F36,IF(F38="웹결제",ROUND(Sheet2!B7,-4),IF(F38="이체 및 현금영수증",F36+F36*10%,IF(F38="이체 및 세금계산서",F36+F36*10%,IF(F38="이체 및 세금계산서",F36+F36*10%,)))))-F39</f>
        <v>5941100</v>
      </c>
      <c r="G40" s="139"/>
      <c r="H40" s="3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1" t="s">
        <v>43</v>
      </c>
      <c r="G41" s="41"/>
      <c r="H41" s="6">
        <f>F40-(F37+F36)</f>
        <v>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40"/>
      <c r="B43" s="40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0" t="s">
        <v>53</v>
      </c>
      <c r="B3" s="40"/>
      <c r="C3" s="40"/>
      <c r="E3" t="s">
        <v>46</v>
      </c>
      <c r="F3">
        <f>Sheet1!F36</f>
        <v>5401000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5391100</v>
      </c>
      <c r="D6" t="s">
        <v>49</v>
      </c>
    </row>
    <row r="8" spans="1:7">
      <c r="A8" s="40" t="s">
        <v>54</v>
      </c>
      <c r="B8" s="40"/>
      <c r="C8" s="40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5401000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5401000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5401000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2025-05-01T05:57:50Z</cp:lastPrinted>
  <dcterms:created xsi:type="dcterms:W3CDTF">2019-03-28T03:58:09Z</dcterms:created>
  <dcterms:modified xsi:type="dcterms:W3CDTF">2025-05-01T06:00:46Z</dcterms:modified>
</cp:coreProperties>
</file>