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D7E49B9-6B22-4ECF-8DB8-B0F238FE1B80}" xr6:coauthVersionLast="47" xr6:coauthVersionMax="47" xr10:uidLastSave="{00000000-0000-0000-0000-000000000000}"/>
  <bookViews>
    <workbookView xWindow="780" yWindow="735" windowWidth="14445" windowHeight="154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<sst xmlns="http://schemas.openxmlformats.org/spreadsheetml/2006/main" count="96" uniqueCount="83">
  <si>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</si>
  <si>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</si>
  <si>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</si>
  <si>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</si>
  <si>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</si>
  <si>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</si>
  <si>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</si>
  <si>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</si>
  <si>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</si>
  <si>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</si>
  <si>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</si>
  <si>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</si>
  <si>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</si>
  <si>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</si>
  <si>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</si>
  <si>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</si>
  <si>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</si>
  <si>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</si>
  <si>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</si>
  <si>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</si>
  <si>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</si>
  <si>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</si>
  <si>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</si>
  <si>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</si>
  <si>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</si>
  <si>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</si>
  <si>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</si>
  <si>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</si>
  <si>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</si>
  <si>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</si>
  <si>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</si>
  <si>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</si>
  <si>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</si>
  <si>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</si>
  <si>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</si>
  <si>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</si>
  <si>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</si>
  <si>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</si>
  <si>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</si>
  <si>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</si>
  <si>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</si>
  <si>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</si>
  <si>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</si>
  <si>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</si>
  <si>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</si>
  <si>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</si>
  <si>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</si>
  <si>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</si>
  <si>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</si>
  <si>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</si>
  <si>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</si>
  <si>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</si>
  <si>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</si>
  <si>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</si>
  <si>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</si>
  <si>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</si>
  <si>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</si>
  <si>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</si>
  <si>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</si>
  <si>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</si>
  <si>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</si>
  <si>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</si>
  <si>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</si>
  <si>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</si>
  <si>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</si>
  <si>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</si>
  <si>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</si>
  <si>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</si>
  <si>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</si>
  <si>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 PC 정밀조립 및 깔끔한 선정리</t>
    <phoneticPr fontId="1" type="noConversion"/>
  </si>
  <si>
    <t>마이크로닉스 Classic II 풀체인지 700W 80PLUS브론즈 ATX3.1    7년보증</t>
    <phoneticPr fontId="1" type="noConversion"/>
  </si>
  <si>
    <t>메인보드</t>
    <phoneticPr fontId="1" type="noConversion"/>
  </si>
  <si>
    <t>인텔 i5 14400F 6+4/12+4 쓰레드</t>
    <phoneticPr fontId="1" type="noConversion"/>
  </si>
  <si>
    <t>MSI PRO H610M-E DDR4</t>
    <phoneticPr fontId="1" type="noConversion"/>
  </si>
  <si>
    <t xml:space="preserve">기존메모리 활용 </t>
    <phoneticPr fontId="1" type="noConversion"/>
  </si>
  <si>
    <t>기존그래픽 활용</t>
    <phoneticPr fontId="1" type="noConversion"/>
  </si>
  <si>
    <t>기존</t>
    <phoneticPr fontId="1" type="noConversion"/>
  </si>
  <si>
    <t>업그레이드 및 부품 부분교체</t>
    <phoneticPr fontId="1" type="noConversion"/>
  </si>
  <si>
    <t>새상품 보증기간 3년 / 리얼컴 무상점검AS 2년</t>
    <phoneticPr fontId="1" type="noConversion"/>
  </si>
  <si>
    <t>기존 860 250GB</t>
    <phoneticPr fontId="1" type="noConversion"/>
  </si>
  <si>
    <t>/</t>
    <phoneticPr fontId="1" type="noConversion"/>
  </si>
  <si>
    <t>임광명 (기존고객님)</t>
    <phoneticPr fontId="1" type="noConversion"/>
  </si>
  <si>
    <t>마이크론 NVME 512 GB 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</si>
</sst>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4" sqref="G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81</v>
      </c>
      <c r="C1" s="120" t="s">
        <v>77</v>
      </c>
      <c r="D1" s="121"/>
      <c r="E1" s="50"/>
      <c r="F1" s="51"/>
      <c r="G1" s="51"/>
      <c r="H1" s="52"/>
    </row>
    <row r="2" spans="1:9" ht="22.5" customHeight="1">
      <c r="A2" s="15" t="s">
        <v>33</v>
      </c>
      <c r="B2" s="16">
        <v>1023223362</v>
      </c>
      <c r="C2" s="122"/>
      <c r="D2" s="123"/>
      <c r="E2" s="53"/>
      <c r="F2" s="54"/>
      <c r="G2" s="54"/>
      <c r="H2" s="55"/>
    </row>
    <row r="3" spans="1:9" ht="22.5" customHeight="1">
      <c r="A3" s="15" t="s">
        <v>34</v>
      </c>
      <c r="B3" s="17">
        <f ca="1">TODAY()</f>
        <v>45758</v>
      </c>
      <c r="C3" s="15" t="s">
        <v>35</v>
      </c>
      <c r="D3" s="18"/>
      <c r="E3" s="53"/>
      <c r="F3" s="54"/>
      <c r="G3" s="54"/>
      <c r="H3" s="55"/>
    </row>
    <row r="4" spans="1:9" ht="22.5" customHeight="1">
      <c r="A4" s="19" t="s">
        <v>32</v>
      </c>
      <c r="B4" s="124" t="s">
        <v>78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5"/>
      <c r="B6" s="106"/>
      <c r="C6" s="64" t="s">
        <v>72</v>
      </c>
      <c r="D6" s="65"/>
      <c r="E6" s="21" t="s">
        <v>6</v>
      </c>
      <c r="F6" s="22">
        <v>200000</v>
      </c>
      <c r="G6" s="21">
        <v>1</v>
      </c>
      <c r="H6" s="22">
        <f>F6*G6</f>
        <v>200000</v>
      </c>
      <c r="I6" s="1"/>
    </row>
    <row r="7" spans="1:9" ht="24" customHeight="1">
      <c r="A7" s="107"/>
      <c r="B7" s="108"/>
      <c r="C7" s="66" t="s">
        <v>76</v>
      </c>
      <c r="D7" s="65"/>
      <c r="E7" s="23" t="s">
        <v>10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7"/>
      <c r="B8" s="108"/>
      <c r="C8" s="67" t="s">
        <v>73</v>
      </c>
      <c r="D8" s="68"/>
      <c r="E8" s="21" t="s">
        <v>71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7"/>
      <c r="B9" s="108"/>
      <c r="C9" s="66" t="s">
        <v>74</v>
      </c>
      <c r="D9" s="65"/>
      <c r="E9" s="21" t="s">
        <v>7</v>
      </c>
      <c r="F9" s="22"/>
      <c r="G9" s="21"/>
      <c r="H9" s="22">
        <f t="shared" si="0"/>
        <v>0</v>
      </c>
      <c r="I9" s="1"/>
    </row>
    <row r="10" spans="1:9" ht="24" customHeight="1">
      <c r="A10" s="107"/>
      <c r="B10" s="108"/>
      <c r="C10" s="66" t="s">
        <v>75</v>
      </c>
      <c r="D10" s="65"/>
      <c r="E10" s="21" t="s">
        <v>8</v>
      </c>
      <c r="F10" s="22"/>
      <c r="G10" s="21"/>
      <c r="H10" s="22">
        <f t="shared" si="0"/>
        <v>0</v>
      </c>
      <c r="I10" s="1"/>
    </row>
    <row r="11" spans="1:9" ht="24" customHeight="1">
      <c r="A11" s="107"/>
      <c r="B11" s="108"/>
      <c r="C11" s="133"/>
      <c r="D11" s="134"/>
      <c r="E11" s="21" t="s">
        <v>43</v>
      </c>
      <c r="F11" s="22"/>
      <c r="G11" s="21"/>
      <c r="H11" s="22">
        <f t="shared" si="0"/>
        <v>0</v>
      </c>
      <c r="I11" s="1"/>
    </row>
    <row r="12" spans="1:9" ht="24" customHeight="1">
      <c r="A12" s="107"/>
      <c r="B12" s="108"/>
      <c r="C12" s="135" t="s">
        <v>79</v>
      </c>
      <c r="D12" s="65"/>
      <c r="E12" s="21" t="s">
        <v>9</v>
      </c>
      <c r="F12" s="22"/>
      <c r="G12" s="21"/>
      <c r="H12" s="22">
        <f t="shared" si="0"/>
        <v>0</v>
      </c>
      <c r="I12" s="1"/>
    </row>
    <row r="13" spans="1:9" ht="31.5" customHeight="1">
      <c r="A13" s="107"/>
      <c r="B13" s="108"/>
      <c r="C13" s="96" t="s">
        <v>82</v>
      </c>
      <c r="D13" s="97"/>
      <c r="E13" s="21" t="s">
        <v>9</v>
      </c>
      <c r="F13" s="22">
        <v>55000</v>
      </c>
      <c r="G13" s="21">
        <v>1</v>
      </c>
      <c r="H13" s="22">
        <f t="shared" si="0"/>
        <v>55000</v>
      </c>
      <c r="I13" s="1"/>
    </row>
    <row r="14" spans="1:9" ht="29.25" customHeight="1">
      <c r="A14" s="107"/>
      <c r="B14" s="108"/>
      <c r="C14" s="96" t="s">
        <v>80</v>
      </c>
      <c r="D14" s="97"/>
      <c r="E14" s="21" t="s">
        <v>60</v>
      </c>
      <c r="F14" s="22"/>
      <c r="G14" s="21"/>
      <c r="H14" s="22">
        <f t="shared" si="0"/>
        <v>0</v>
      </c>
      <c r="I14" s="1"/>
    </row>
    <row r="15" spans="1:9" ht="24" customHeight="1">
      <c r="A15" s="107"/>
      <c r="B15" s="108"/>
      <c r="C15" s="96" t="s">
        <v>70</v>
      </c>
      <c r="D15" s="97"/>
      <c r="E15" s="21" t="s">
        <v>61</v>
      </c>
      <c r="F15" s="22">
        <v>85000</v>
      </c>
      <c r="G15" s="21">
        <v>1</v>
      </c>
      <c r="H15" s="22">
        <f t="shared" si="0"/>
        <v>85000</v>
      </c>
      <c r="I15" s="1"/>
    </row>
    <row r="16" spans="1:9" ht="24" customHeight="1">
      <c r="A16" s="107"/>
      <c r="B16" s="108"/>
      <c r="C16" s="129"/>
      <c r="D16" s="130"/>
      <c r="E16" s="21" t="s">
        <v>62</v>
      </c>
      <c r="F16" s="22"/>
      <c r="G16" s="21"/>
      <c r="H16" s="22">
        <f t="shared" si="0"/>
        <v>0</v>
      </c>
      <c r="I16" s="1"/>
    </row>
    <row r="17" spans="1:9">
      <c r="A17" s="107"/>
      <c r="B17" s="108"/>
      <c r="C17" s="136" t="s">
        <v>69</v>
      </c>
      <c r="D17" s="116"/>
      <c r="E17" s="24" t="s">
        <v>63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7"/>
      <c r="B18" s="108"/>
      <c r="C18" s="115" t="s">
        <v>67</v>
      </c>
      <c r="D18" s="116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107"/>
      <c r="B19" s="108"/>
      <c r="C19" s="131" t="s">
        <v>68</v>
      </c>
      <c r="D19" s="132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107"/>
      <c r="B20" s="108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9"/>
      <c r="B21" s="110"/>
      <c r="C21" s="126" t="s">
        <v>11</v>
      </c>
      <c r="D21" s="126"/>
      <c r="E21" s="100">
        <f>SUM(H6:H20)</f>
        <v>512000</v>
      </c>
      <c r="F21" s="100"/>
      <c r="G21" s="26">
        <v>1</v>
      </c>
      <c r="H21" s="61" t="s">
        <v>13</v>
      </c>
      <c r="I21" s="1"/>
    </row>
    <row r="22" spans="1:9" ht="12.75" customHeight="1">
      <c r="A22" s="111"/>
      <c r="B22" s="112"/>
      <c r="C22" s="126"/>
      <c r="D22" s="126"/>
      <c r="E22" s="100">
        <f>E21*G21</f>
        <v>512000</v>
      </c>
      <c r="F22" s="100"/>
      <c r="G22" s="100"/>
      <c r="H22" s="61"/>
      <c r="I22" s="1"/>
    </row>
    <row r="23" spans="1:9" ht="12.75" customHeight="1">
      <c r="A23" s="111"/>
      <c r="B23" s="112"/>
      <c r="C23" s="126"/>
      <c r="D23" s="126"/>
      <c r="E23" s="100"/>
      <c r="F23" s="100"/>
      <c r="G23" s="100"/>
      <c r="H23" s="61"/>
      <c r="I23" s="1"/>
    </row>
    <row r="24" spans="1:9" ht="17.25" customHeight="1">
      <c r="A24" s="111"/>
      <c r="B24" s="112"/>
      <c r="C24" s="94" t="s">
        <v>16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3"/>
      <c r="B25" s="114"/>
      <c r="C25" s="96"/>
      <c r="D25" s="97"/>
      <c r="E25" s="28"/>
      <c r="F25" s="22"/>
      <c r="G25" s="21"/>
      <c r="H25" s="22">
        <f>F25*G25</f>
        <v>0</v>
      </c>
      <c r="I25" s="1"/>
    </row>
    <row r="26" spans="1:9" ht="25.15" customHeight="1">
      <c r="A26" s="78" t="s">
        <v>66</v>
      </c>
      <c r="B26" s="79"/>
      <c r="C26" s="117"/>
      <c r="D26" s="117"/>
      <c r="E26" s="28"/>
      <c r="F26" s="22"/>
      <c r="G26" s="21"/>
      <c r="H26" s="22">
        <f>F26*G26</f>
        <v>0</v>
      </c>
      <c r="I26" s="1"/>
    </row>
    <row r="27" spans="1:9">
      <c r="A27" s="80"/>
      <c r="B27" s="81"/>
      <c r="C27" s="117"/>
      <c r="D27" s="117"/>
      <c r="E27" s="28"/>
      <c r="F27" s="22"/>
      <c r="G27" s="21"/>
      <c r="H27" s="22">
        <f t="shared" ref="H27:H33" si="1">F27*G27</f>
        <v>0</v>
      </c>
      <c r="I27" s="1"/>
    </row>
    <row r="28" spans="1:9">
      <c r="A28" s="80"/>
      <c r="B28" s="81"/>
      <c r="C28" s="117"/>
      <c r="D28" s="117"/>
      <c r="E28" s="28"/>
      <c r="F28" s="22"/>
      <c r="G28" s="21"/>
      <c r="H28" s="22">
        <f t="shared" si="1"/>
        <v>0</v>
      </c>
      <c r="I28" s="1"/>
    </row>
    <row r="29" spans="1:9">
      <c r="A29" s="80"/>
      <c r="B29" s="81"/>
      <c r="C29" s="117"/>
      <c r="D29" s="117"/>
      <c r="E29" s="28"/>
      <c r="F29" s="22"/>
      <c r="G29" s="21"/>
      <c r="H29" s="22">
        <f t="shared" si="1"/>
        <v>0</v>
      </c>
      <c r="I29" s="1"/>
    </row>
    <row r="30" spans="1:9">
      <c r="A30" s="80"/>
      <c r="B30" s="81"/>
      <c r="C30" s="117"/>
      <c r="D30" s="117"/>
      <c r="E30" s="28"/>
      <c r="F30" s="22"/>
      <c r="G30" s="21"/>
      <c r="H30" s="22">
        <f t="shared" si="1"/>
        <v>0</v>
      </c>
      <c r="I30" s="1"/>
    </row>
    <row r="31" spans="1:9">
      <c r="A31" s="80"/>
      <c r="B31" s="81"/>
      <c r="C31" s="117"/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0"/>
      <c r="B32" s="81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2"/>
      <c r="B33" s="83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23</v>
      </c>
      <c r="B34" s="41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101">
        <f>SUM(H25:H33)</f>
        <v>0</v>
      </c>
      <c r="F34" s="102"/>
      <c r="G34" s="102"/>
      <c r="H34" s="59" t="s">
        <v>13</v>
      </c>
      <c r="I34" s="1"/>
    </row>
    <row r="35" spans="1:9" ht="14.25" customHeight="1">
      <c r="A35" s="42"/>
      <c r="B35" s="43"/>
      <c r="C35" s="92"/>
      <c r="D35" s="93"/>
      <c r="E35" s="103"/>
      <c r="F35" s="104"/>
      <c r="G35" s="104"/>
      <c r="H35" s="60"/>
      <c r="I35" s="1"/>
    </row>
    <row r="36" spans="1:9" ht="16.5" customHeight="1">
      <c r="A36" s="76" t="s">
        <v>26</v>
      </c>
      <c r="B36" s="77"/>
      <c r="C36" s="88" t="b">
        <f>IF(F38="카드+현금",Sheet3!C11,IF(F38="현금+카드",Sheet3!C4))</f>
        <v>0</v>
      </c>
      <c r="D36" s="89"/>
      <c r="E36" s="32" t="s">
        <v>4</v>
      </c>
      <c r="F36" s="71">
        <f>SUM(E22,E34)</f>
        <v>512000</v>
      </c>
      <c r="G36" s="71"/>
      <c r="H36" s="33" t="s">
        <v>13</v>
      </c>
      <c r="I36" s="1"/>
    </row>
    <row r="37" spans="1:9" ht="16.5" customHeight="1">
      <c r="A37" s="76" t="s">
        <v>25</v>
      </c>
      <c r="B37" s="77"/>
      <c r="C37" s="86" t="b">
        <f>IF(F38="카드+현금",Sheet3!C9,IF(F38="현금+카드",Sheet3!C6))</f>
        <v>0</v>
      </c>
      <c r="D37" s="87"/>
      <c r="E37" s="32" t="s">
        <v>14</v>
      </c>
      <c r="F37" s="69">
        <f>F36*1.1-F36</f>
        <v>51200</v>
      </c>
      <c r="G37" s="70"/>
      <c r="H37" s="34"/>
      <c r="I37" s="1"/>
    </row>
    <row r="38" spans="1:9" ht="17.25" customHeight="1">
      <c r="A38" s="76" t="s">
        <v>21</v>
      </c>
      <c r="B38" s="77"/>
      <c r="C38" s="44"/>
      <c r="D38" s="45"/>
      <c r="E38" s="32" t="s">
        <v>20</v>
      </c>
      <c r="F38" s="84" t="s">
        <v>58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22</v>
      </c>
      <c r="B39" s="41"/>
      <c r="C39" s="46">
        <f>SUM(C36:C37)-C38</f>
        <v>0</v>
      </c>
      <c r="D39" s="47"/>
      <c r="E39" s="36" t="s">
        <v>59</v>
      </c>
      <c r="F39" s="73"/>
      <c r="G39" s="74"/>
      <c r="H39" s="75"/>
      <c r="I39" s="1"/>
    </row>
    <row r="40" spans="1:9" ht="20.25" customHeight="1">
      <c r="A40" s="42"/>
      <c r="B40" s="43"/>
      <c r="C40" s="48"/>
      <c r="D40" s="49"/>
      <c r="E40" s="37" t="s">
        <v>15</v>
      </c>
      <c r="F40" s="72">
        <f>IF(F38="현금(이체X)",F36,IF(F38="웹결제",ROUND(Sheet2!B7,-4),IF(F38="이체 및 현금영수증",F36+F36*10%,IF(F38="이체 및 세금계산서",F36+F36*10%,IF(F38="이체 및 세금계산서",F36+F36*10%,)))))-F39</f>
        <v>563200</v>
      </c>
      <c r="G40" s="7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42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53</v>
      </c>
      <c r="B3" s="118"/>
      <c r="C3" s="118"/>
      <c r="E3" t="s">
        <v>46</v>
      </c>
      <c r="F3">
        <f>Sheet1!F36</f>
        <v>512000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13200.000000000002</v>
      </c>
      <c r="D6" t="s">
        <v>49</v>
      </c>
    </row>
    <row r="8" spans="1:7">
      <c r="A8" s="118" t="s">
        <v>54</v>
      </c>
      <c r="B8" s="118"/>
      <c r="C8" s="118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511999.99999999994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512000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512000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2025-04-11T03:07:42Z</dcterms:modified>
</cp:coreProperties>
</file>