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6C99C9AF-E5AF-4549-9569-A3D21B0577D6}" xr6:coauthVersionLast="47" xr6:coauthVersionMax="47" xr10:uidLastSave="{00000000-0000-0000-0000-000000000000}"/>
  <bookViews>
    <workbookView xWindow="1170" yWindow="1170" windowWidth="18060" windowHeight="1983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<sst xmlns="http://schemas.openxmlformats.org/spreadsheetml/2006/main" count="91" uniqueCount="77">
  <si>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</si>
  <si>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</si>
  <si>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</si>
  <si>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</si>
  <si>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</si>
  <si>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</si>
  <si>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</si>
  <si>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</si>
  <si>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</si>
  <si>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</si>
  <si>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</si>
  <si>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</si>
  <si>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</si>
  <si>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</si>
  <si>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</si>
  <si>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</si>
  <si>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</si>
  <si>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</si>
  <si>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</si>
  <si>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</si>
  <si>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</si>
  <si>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</si>
  <si>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</si>
  <si>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</si>
  <si>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</si>
  <si>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</si>
  <si>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</si>
  <si>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</si>
  <si>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</si>
  <si>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</si>
  <si>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</si>
  <si>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</si>
  <si>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</si>
  <si>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</si>
  <si>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</si>
  <si>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</si>
  <si>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</si>
  <si>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</si>
  <si>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</si>
  <si>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</si>
  <si>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</si>
  <si>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</si>
  <si>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</si>
  <si>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</si>
  <si>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</si>
  <si>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</si>
  <si>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</si>
  <si>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</si>
  <si>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</si>
  <si>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</si>
  <si>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</si>
  <si>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</si>
  <si>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</si>
  <si>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</si>
  <si>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</si>
  <si>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</si>
  <si>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</si>
  <si>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</si>
  <si>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</si>
  <si>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</si>
  <si>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</si>
  <si>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</si>
  <si>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</si>
  <si>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</si>
  <si>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</si>
  <si>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</si>
  <si>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인텔 코어i5-14세대 14400F 6+4/12+4 쓰레드</t>
    <phoneticPr fontId="1" type="noConversion"/>
  </si>
  <si>
    <t>인텔정품쿨러</t>
    <phoneticPr fontId="1" type="noConversion"/>
  </si>
  <si>
    <t>ASRock H610M-HDV/M.2+ D5</t>
    <phoneticPr fontId="1" type="noConversion"/>
  </si>
  <si>
    <t>업그레이드</t>
    <phoneticPr fontId="1" type="noConversion"/>
  </si>
  <si>
    <t>ESSENCORE KLEVV DDR5-5600 CL46 NEO 파인인포 (16GB)</t>
    <phoneticPr fontId="1" type="noConversion"/>
  </si>
  <si>
    <t xml:space="preserve">기존 3000번대 그래픽카드 </t>
    <phoneticPr fontId="1" type="noConversion"/>
  </si>
  <si>
    <t>Western Digital WD Blue SN5000 M.2 NVMe (1TB) PCIE4.0 5000MB 신모델</t>
    <phoneticPr fontId="1" type="noConversion"/>
  </si>
  <si>
    <t>기존</t>
    <phoneticPr fontId="1" type="noConversion"/>
  </si>
  <si>
    <t>탈거및 재조립+드라이버셋팅 +PC내부확인후청소</t>
    <phoneticPr fontId="1" type="noConversion"/>
  </si>
  <si>
    <t>전화문의(업그레이드 )</t>
    <phoneticPr fontId="1" type="noConversion"/>
  </si>
  <si>
    <t>공임비는 고정단가 입니다.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</si>
</sst>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176" fontId="9" fillId="0" borderId="12" xfId="0" applyNumberFormat="1" applyFont="1" applyBorder="1" applyAlignment="1">
      <alignment horizontal="center" vertical="center"/>
    </xf>
    <xf numFmtId="177" fontId="9" fillId="5" borderId="1" xfId="0" applyNumberFormat="1" applyFont="1" applyFill="1" applyBorder="1" applyAlignment="1">
      <alignment horizontal="center" vertical="center"/>
    </xf>
    <xf numFmtId="0" fontId="13" fillId="0" borderId="13" xfId="0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176" fontId="9" fillId="7" borderId="1" xfId="0" applyNumberFormat="1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9" fillId="2" borderId="1" xfId="0" applyFont="1" applyFill="1" applyBorder="1">
      <alignment vertical="center"/>
    </xf>
    <xf numFmtId="0" fontId="9" fillId="2" borderId="6" xfId="0" applyFont="1" applyFill="1" applyBorder="1">
      <alignment vertical="center"/>
    </xf>
    <xf numFmtId="176" fontId="9" fillId="3" borderId="3" xfId="0" applyNumberFormat="1" applyFont="1" applyFill="1" applyBorder="1">
      <alignment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/>
    </xf>
    <xf numFmtId="176" fontId="9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7" borderId="14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176" fontId="9" fillId="5" borderId="1" xfId="0" applyNumberFormat="1" applyFont="1" applyFill="1" applyBorder="1" applyAlignment="1">
      <alignment horizontal="center" vertical="center"/>
    </xf>
    <xf numFmtId="176" fontId="9" fillId="5" borderId="4" xfId="0" applyNumberFormat="1" applyFont="1" applyFill="1" applyBorder="1" applyAlignment="1">
      <alignment horizontal="center" vertical="center"/>
    </xf>
    <xf numFmtId="176" fontId="9" fillId="5" borderId="5" xfId="0" applyNumberFormat="1" applyFont="1" applyFill="1" applyBorder="1" applyAlignment="1">
      <alignment horizontal="center" vertical="center"/>
    </xf>
    <xf numFmtId="176" fontId="9" fillId="5" borderId="9" xfId="0" applyNumberFormat="1" applyFont="1" applyFill="1" applyBorder="1" applyAlignment="1">
      <alignment horizontal="center" vertical="center"/>
    </xf>
    <xf numFmtId="176" fontId="9" fillId="5" borderId="10" xfId="0" applyNumberFormat="1" applyFont="1" applyFill="1" applyBorder="1" applyAlignment="1">
      <alignment horizontal="center" vertical="center"/>
    </xf>
    <xf numFmtId="0" fontId="12" fillId="6" borderId="4" xfId="0" applyFont="1" applyFill="1" applyBorder="1" applyAlignment="1">
      <alignment horizontal="center" wrapText="1"/>
    </xf>
    <xf numFmtId="0" fontId="12" fillId="6" borderId="6" xfId="0" applyFont="1" applyFill="1" applyBorder="1" applyAlignment="1">
      <alignment horizontal="center" wrapText="1"/>
    </xf>
    <xf numFmtId="0" fontId="12" fillId="6" borderId="7" xfId="0" applyFont="1" applyFill="1" applyBorder="1" applyAlignment="1">
      <alignment horizontal="center" wrapText="1"/>
    </xf>
    <xf numFmtId="0" fontId="12" fillId="6" borderId="8" xfId="0" applyFont="1" applyFill="1" applyBorder="1" applyAlignment="1">
      <alignment horizontal="center" wrapText="1"/>
    </xf>
    <xf numFmtId="0" fontId="12" fillId="6" borderId="9" xfId="0" applyFont="1" applyFill="1" applyBorder="1" applyAlignment="1">
      <alignment horizontal="center" wrapText="1"/>
    </xf>
    <xf numFmtId="0" fontId="12" fillId="6" borderId="11" xfId="0" applyFont="1" applyFill="1" applyBorder="1" applyAlignment="1">
      <alignment horizontal="center" wrapText="1"/>
    </xf>
    <xf numFmtId="0" fontId="9" fillId="4" borderId="14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76" fontId="9" fillId="3" borderId="2" xfId="0" applyNumberFormat="1" applyFont="1" applyFill="1" applyBorder="1" applyAlignment="1">
      <alignment horizontal="center" vertical="center"/>
    </xf>
    <xf numFmtId="176" fontId="9" fillId="3" borderId="14" xfId="0" applyNumberFormat="1" applyFont="1" applyFill="1" applyBorder="1" applyAlignment="1">
      <alignment horizontal="center" vertical="center"/>
    </xf>
    <xf numFmtId="178" fontId="9" fillId="2" borderId="2" xfId="0" applyNumberFormat="1" applyFont="1" applyFill="1" applyBorder="1" applyAlignment="1" applyProtection="1">
      <alignment horizontal="center" vertical="center"/>
      <protection hidden="1"/>
    </xf>
    <xf numFmtId="178" fontId="9" fillId="2" borderId="3" xfId="0" applyNumberFormat="1" applyFont="1" applyFill="1" applyBorder="1" applyAlignment="1" applyProtection="1">
      <alignment horizontal="center" vertical="center"/>
      <protection hidden="1"/>
    </xf>
    <xf numFmtId="178" fontId="9" fillId="5" borderId="2" xfId="0" applyNumberFormat="1" applyFont="1" applyFill="1" applyBorder="1" applyAlignment="1">
      <alignment horizontal="center" vertical="center"/>
    </xf>
    <xf numFmtId="178" fontId="9" fillId="5" borderId="3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9" fillId="2" borderId="2" xfId="0" applyNumberFormat="1" applyFont="1" applyFill="1" applyBorder="1" applyAlignment="1">
      <alignment horizontal="center" vertical="center"/>
    </xf>
    <xf numFmtId="178" fontId="9" fillId="2" borderId="3" xfId="0" applyNumberFormat="1" applyFont="1" applyFill="1" applyBorder="1" applyAlignment="1">
      <alignment horizontal="center" vertical="center"/>
    </xf>
    <xf numFmtId="178" fontId="13" fillId="6" borderId="4" xfId="0" applyNumberFormat="1" applyFont="1" applyFill="1" applyBorder="1" applyAlignment="1">
      <alignment horizontal="center" vertical="center"/>
    </xf>
    <xf numFmtId="178" fontId="13" fillId="6" borderId="6" xfId="0" applyNumberFormat="1" applyFont="1" applyFill="1" applyBorder="1" applyAlignment="1">
      <alignment horizontal="center" vertical="center"/>
    </xf>
    <xf numFmtId="178" fontId="13" fillId="6" borderId="9" xfId="0" applyNumberFormat="1" applyFont="1" applyFill="1" applyBorder="1" applyAlignment="1">
      <alignment horizontal="center" vertical="center"/>
    </xf>
    <xf numFmtId="178" fontId="13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9" fillId="2" borderId="4" xfId="0" applyNumberFormat="1" applyFont="1" applyFill="1" applyBorder="1" applyAlignment="1">
      <alignment horizontal="center" vertical="center"/>
    </xf>
    <xf numFmtId="176" fontId="9" fillId="2" borderId="5" xfId="0" applyNumberFormat="1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176" fontId="9" fillId="6" borderId="1" xfId="0" applyNumberFormat="1" applyFont="1" applyFill="1" applyBorder="1" applyAlignment="1">
      <alignment horizontal="center" vertical="center"/>
    </xf>
    <xf numFmtId="176" fontId="9" fillId="2" borderId="2" xfId="0" applyNumberFormat="1" applyFont="1" applyFill="1" applyBorder="1" applyAlignment="1">
      <alignment horizontal="center" vertical="center"/>
    </xf>
    <xf numFmtId="176" fontId="9" fillId="2" borderId="14" xfId="0" applyNumberFormat="1" applyFont="1" applyFill="1" applyBorder="1" applyAlignment="1">
      <alignment horizontal="center" vertical="center"/>
    </xf>
    <xf numFmtId="176" fontId="9" fillId="2" borderId="3" xfId="0" applyNumberFormat="1" applyFont="1" applyFill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9" fillId="7" borderId="8" xfId="0" applyFont="1" applyFill="1" applyBorder="1" applyAlignment="1">
      <alignment horizontal="center" vertical="center" wrapText="1"/>
    </xf>
    <xf numFmtId="0" fontId="9" fillId="7" borderId="9" xfId="0" applyFont="1" applyFill="1" applyBorder="1" applyAlignment="1">
      <alignment horizontal="center" vertical="center" wrapText="1"/>
    </xf>
    <xf numFmtId="0" fontId="9" fillId="7" borderId="11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11" fillId="12" borderId="14" xfId="0" applyFont="1" applyFill="1" applyBorder="1" applyAlignment="1">
      <alignment horizontal="center" vertical="center" wrapText="1"/>
    </xf>
    <xf numFmtId="0" fontId="8" fillId="12" borderId="3" xfId="0" applyFont="1" applyFill="1" applyBorder="1" applyAlignment="1">
      <alignment horizontal="center" vertical="center" wrapText="1"/>
    </xf>
    <xf numFmtId="0" fontId="7" fillId="7" borderId="14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75</v>
      </c>
      <c r="C1" s="41" t="s">
        <v>69</v>
      </c>
      <c r="D1" s="42"/>
      <c r="E1" s="102"/>
      <c r="F1" s="103"/>
      <c r="G1" s="103"/>
      <c r="H1" s="104"/>
    </row>
    <row r="2" spans="1:9" ht="22.5" customHeight="1">
      <c r="A2" s="15" t="s">
        <v>34</v>
      </c>
      <c r="B2" s="16">
        <v>1051891153</v>
      </c>
      <c r="C2" s="43"/>
      <c r="D2" s="44"/>
      <c r="E2" s="105"/>
      <c r="F2" s="106"/>
      <c r="G2" s="106"/>
      <c r="H2" s="107"/>
    </row>
    <row r="3" spans="1:9" ht="22.5" customHeight="1">
      <c r="A3" s="15" t="s">
        <v>35</v>
      </c>
      <c r="B3" s="17">
        <f ca="1">TODAY()</f>
        <v>45750</v>
      </c>
      <c r="C3" s="15" t="s">
        <v>36</v>
      </c>
      <c r="D3" s="18"/>
      <c r="E3" s="105"/>
      <c r="F3" s="106"/>
      <c r="G3" s="106"/>
      <c r="H3" s="107"/>
    </row>
    <row r="4" spans="1:9" ht="22.5" customHeight="1">
      <c r="A4" s="19" t="s">
        <v>33</v>
      </c>
      <c r="B4" s="47"/>
      <c r="C4" s="47"/>
      <c r="D4" s="48"/>
      <c r="E4" s="108"/>
      <c r="F4" s="109"/>
      <c r="G4" s="109"/>
      <c r="H4" s="110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129"/>
      <c r="B6" s="130"/>
      <c r="C6" s="56" t="s">
        <v>66</v>
      </c>
      <c r="D6" s="57"/>
      <c r="E6" s="21" t="s">
        <v>6</v>
      </c>
      <c r="F6" s="22">
        <v>205000</v>
      </c>
      <c r="G6" s="21">
        <v>1</v>
      </c>
      <c r="H6" s="22">
        <f>F6*G6</f>
        <v>205000</v>
      </c>
      <c r="I6" s="1"/>
    </row>
    <row r="7" spans="1:9" ht="24" customHeight="1">
      <c r="A7" s="131"/>
      <c r="B7" s="132"/>
      <c r="C7" s="56" t="s">
        <v>67</v>
      </c>
      <c r="D7" s="57"/>
      <c r="E7" s="23" t="s">
        <v>11</v>
      </c>
      <c r="F7" s="22"/>
      <c r="G7" s="21"/>
      <c r="H7" s="22">
        <f t="shared" ref="H7:H20" si="0">F7*G7</f>
        <v>0</v>
      </c>
      <c r="I7" s="1"/>
    </row>
    <row r="8" spans="1:9" ht="25.5" customHeight="1">
      <c r="A8" s="131"/>
      <c r="B8" s="132"/>
      <c r="C8" s="114" t="s">
        <v>68</v>
      </c>
      <c r="D8" s="115"/>
      <c r="E8" s="21" t="s">
        <v>7</v>
      </c>
      <c r="F8" s="22">
        <v>118000</v>
      </c>
      <c r="G8" s="21">
        <v>1</v>
      </c>
      <c r="H8" s="22">
        <f t="shared" si="0"/>
        <v>118000</v>
      </c>
      <c r="I8" s="1"/>
    </row>
    <row r="9" spans="1:9" ht="37.5" customHeight="1">
      <c r="A9" s="131"/>
      <c r="B9" s="132"/>
      <c r="C9" s="56" t="s">
        <v>70</v>
      </c>
      <c r="D9" s="57"/>
      <c r="E9" s="21" t="s">
        <v>8</v>
      </c>
      <c r="F9" s="22">
        <v>65000</v>
      </c>
      <c r="G9" s="21">
        <v>1</v>
      </c>
      <c r="H9" s="22">
        <f t="shared" si="0"/>
        <v>65000</v>
      </c>
      <c r="I9" s="1"/>
    </row>
    <row r="10" spans="1:9" ht="24" customHeight="1">
      <c r="A10" s="131"/>
      <c r="B10" s="132"/>
      <c r="C10" s="56" t="s">
        <v>71</v>
      </c>
      <c r="D10" s="57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131"/>
      <c r="B11" s="132"/>
      <c r="C11" s="58"/>
      <c r="D11" s="59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31"/>
      <c r="B12" s="132"/>
      <c r="C12" s="133" t="s">
        <v>72</v>
      </c>
      <c r="D12" s="134"/>
      <c r="E12" s="21" t="s">
        <v>10</v>
      </c>
      <c r="F12" s="22">
        <v>98000</v>
      </c>
      <c r="G12" s="21">
        <v>1</v>
      </c>
      <c r="H12" s="22">
        <f t="shared" si="0"/>
        <v>98000</v>
      </c>
      <c r="I12" s="1"/>
    </row>
    <row r="13" spans="1:9" ht="31.5" customHeight="1">
      <c r="A13" s="131"/>
      <c r="B13" s="132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31"/>
      <c r="B14" s="132"/>
      <c r="C14" s="52" t="s">
        <v>73</v>
      </c>
      <c r="D14" s="53"/>
      <c r="E14" s="21" t="s">
        <v>62</v>
      </c>
      <c r="F14" s="22"/>
      <c r="G14" s="21"/>
      <c r="H14" s="22">
        <f t="shared" si="0"/>
        <v>0</v>
      </c>
      <c r="I14" s="1"/>
    </row>
    <row r="15" spans="1:9" ht="24" customHeight="1">
      <c r="A15" s="131"/>
      <c r="B15" s="132"/>
      <c r="C15" s="52" t="s">
        <v>73</v>
      </c>
      <c r="D15" s="53"/>
      <c r="E15" s="21" t="s">
        <v>63</v>
      </c>
      <c r="F15" s="22"/>
      <c r="G15" s="21"/>
      <c r="H15" s="22">
        <f t="shared" si="0"/>
        <v>0</v>
      </c>
      <c r="I15" s="1"/>
    </row>
    <row r="16" spans="1:9" ht="24" customHeight="1">
      <c r="A16" s="131"/>
      <c r="B16" s="132"/>
      <c r="C16" s="54" t="s">
        <v>44</v>
      </c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31"/>
      <c r="B17" s="132"/>
      <c r="C17" s="60" t="s">
        <v>74</v>
      </c>
      <c r="D17" s="61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31"/>
      <c r="B18" s="132"/>
      <c r="C18" s="73" t="s">
        <v>76</v>
      </c>
      <c r="D18" s="61"/>
      <c r="E18" s="24"/>
      <c r="F18" s="25"/>
      <c r="G18" s="24"/>
      <c r="H18" s="22">
        <f t="shared" si="0"/>
        <v>0</v>
      </c>
      <c r="I18" s="1"/>
    </row>
    <row r="19" spans="1:9">
      <c r="A19" s="131"/>
      <c r="B19" s="132"/>
      <c r="C19" s="135"/>
      <c r="D19" s="136"/>
      <c r="E19" s="21"/>
      <c r="F19" s="25"/>
      <c r="G19" s="24"/>
      <c r="H19" s="22">
        <f t="shared" si="0"/>
        <v>0</v>
      </c>
      <c r="I19" s="1"/>
    </row>
    <row r="20" spans="1:9">
      <c r="A20" s="131"/>
      <c r="B20" s="132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67" t="s">
        <v>61</v>
      </c>
      <c r="B21" s="68"/>
      <c r="C21" s="49" t="s">
        <v>12</v>
      </c>
      <c r="D21" s="49"/>
      <c r="E21" s="62">
        <f>SUM(H6:H20)</f>
        <v>566000</v>
      </c>
      <c r="F21" s="62"/>
      <c r="G21" s="26">
        <v>1</v>
      </c>
      <c r="H21" s="113" t="s">
        <v>14</v>
      </c>
      <c r="I21" s="1"/>
    </row>
    <row r="22" spans="1:9" ht="12.75" customHeight="1">
      <c r="A22" s="69"/>
      <c r="B22" s="70"/>
      <c r="C22" s="49"/>
      <c r="D22" s="49"/>
      <c r="E22" s="62">
        <f>E21*G21</f>
        <v>566000</v>
      </c>
      <c r="F22" s="62"/>
      <c r="G22" s="62"/>
      <c r="H22" s="113"/>
      <c r="I22" s="1"/>
    </row>
    <row r="23" spans="1:9" ht="12.75" customHeight="1">
      <c r="A23" s="69"/>
      <c r="B23" s="70"/>
      <c r="C23" s="49"/>
      <c r="D23" s="49"/>
      <c r="E23" s="62"/>
      <c r="F23" s="62"/>
      <c r="G23" s="62"/>
      <c r="H23" s="113"/>
      <c r="I23" s="1"/>
    </row>
    <row r="24" spans="1:9" ht="17.25" customHeight="1">
      <c r="A24" s="69"/>
      <c r="B24" s="70"/>
      <c r="C24" s="85" t="s">
        <v>17</v>
      </c>
      <c r="D24" s="86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1"/>
      <c r="B25" s="72"/>
      <c r="C25" s="52"/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123"/>
      <c r="B26" s="124"/>
      <c r="C26" s="74"/>
      <c r="D26" s="74"/>
      <c r="E26" s="28"/>
      <c r="F26" s="22"/>
      <c r="G26" s="21"/>
      <c r="H26" s="22">
        <f>F26*G26</f>
        <v>0</v>
      </c>
      <c r="I26" s="1"/>
    </row>
    <row r="27" spans="1:9">
      <c r="A27" s="125"/>
      <c r="B27" s="126"/>
      <c r="C27" s="74"/>
      <c r="D27" s="74"/>
      <c r="E27" s="28"/>
      <c r="F27" s="22"/>
      <c r="G27" s="21"/>
      <c r="H27" s="22">
        <f t="shared" ref="H27:H33" si="1">F27*G27</f>
        <v>0</v>
      </c>
      <c r="I27" s="1"/>
    </row>
    <row r="28" spans="1:9">
      <c r="A28" s="125"/>
      <c r="B28" s="126"/>
      <c r="C28" s="74"/>
      <c r="D28" s="74"/>
      <c r="E28" s="28"/>
      <c r="F28" s="22"/>
      <c r="G28" s="21"/>
      <c r="H28" s="22">
        <f t="shared" si="1"/>
        <v>0</v>
      </c>
      <c r="I28" s="1"/>
    </row>
    <row r="29" spans="1:9">
      <c r="A29" s="125"/>
      <c r="B29" s="126"/>
      <c r="C29" s="74"/>
      <c r="D29" s="74"/>
      <c r="E29" s="28"/>
      <c r="F29" s="22"/>
      <c r="G29" s="21"/>
      <c r="H29" s="22">
        <f t="shared" si="1"/>
        <v>0</v>
      </c>
      <c r="I29" s="1"/>
    </row>
    <row r="30" spans="1:9">
      <c r="A30" s="125"/>
      <c r="B30" s="126"/>
      <c r="C30" s="74"/>
      <c r="D30" s="74"/>
      <c r="E30" s="28"/>
      <c r="F30" s="22"/>
      <c r="G30" s="21"/>
      <c r="H30" s="22">
        <f t="shared" si="1"/>
        <v>0</v>
      </c>
      <c r="I30" s="1"/>
    </row>
    <row r="31" spans="1:9">
      <c r="A31" s="125"/>
      <c r="B31" s="126"/>
      <c r="C31" s="74"/>
      <c r="D31" s="74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25"/>
      <c r="B32" s="126"/>
      <c r="C32" s="87"/>
      <c r="D32" s="8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27"/>
      <c r="B33" s="128"/>
      <c r="C33" s="87"/>
      <c r="D33" s="88"/>
      <c r="E33" s="28"/>
      <c r="F33" s="22"/>
      <c r="G33" s="21"/>
      <c r="H33" s="22">
        <f t="shared" si="1"/>
        <v>0</v>
      </c>
      <c r="I33" s="1"/>
    </row>
    <row r="34" spans="1:9" ht="13.5" customHeight="1">
      <c r="A34" s="91" t="s">
        <v>24</v>
      </c>
      <c r="B34" s="92"/>
      <c r="C34" s="8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2"/>
      <c r="E34" s="63">
        <f>SUM(H25:H33)</f>
        <v>0</v>
      </c>
      <c r="F34" s="64"/>
      <c r="G34" s="64"/>
      <c r="H34" s="111" t="s">
        <v>14</v>
      </c>
      <c r="I34" s="1"/>
    </row>
    <row r="35" spans="1:9" ht="14.25" customHeight="1">
      <c r="A35" s="93"/>
      <c r="B35" s="94"/>
      <c r="C35" s="83"/>
      <c r="D35" s="84"/>
      <c r="E35" s="65"/>
      <c r="F35" s="66"/>
      <c r="G35" s="66"/>
      <c r="H35" s="112"/>
      <c r="I35" s="1"/>
    </row>
    <row r="36" spans="1:9" ht="16.5" customHeight="1">
      <c r="A36" s="89" t="s">
        <v>27</v>
      </c>
      <c r="B36" s="90"/>
      <c r="C36" s="79" t="b">
        <f>IF(F38="카드+현금",Sheet3!C11,IF(F38="현금+카드",Sheet3!C4))</f>
        <v>0</v>
      </c>
      <c r="D36" s="80"/>
      <c r="E36" s="32" t="s">
        <v>4</v>
      </c>
      <c r="F36" s="118">
        <f>SUM(E22,E34)</f>
        <v>566000</v>
      </c>
      <c r="G36" s="118"/>
      <c r="H36" s="33" t="s">
        <v>14</v>
      </c>
      <c r="I36" s="1"/>
    </row>
    <row r="37" spans="1:9" ht="16.5" customHeight="1">
      <c r="A37" s="89" t="s">
        <v>26</v>
      </c>
      <c r="B37" s="90"/>
      <c r="C37" s="77" t="b">
        <f>IF(F38="카드+현금",Sheet3!C9,IF(F38="현금+카드",Sheet3!C6))</f>
        <v>0</v>
      </c>
      <c r="D37" s="78"/>
      <c r="E37" s="32" t="s">
        <v>15</v>
      </c>
      <c r="F37" s="116">
        <f>F36*1.1-F36</f>
        <v>56600</v>
      </c>
      <c r="G37" s="117"/>
      <c r="H37" s="34"/>
      <c r="I37" s="1"/>
    </row>
    <row r="38" spans="1:9" ht="17.25" customHeight="1">
      <c r="A38" s="89" t="s">
        <v>22</v>
      </c>
      <c r="B38" s="90"/>
      <c r="C38" s="96"/>
      <c r="D38" s="97"/>
      <c r="E38" s="32" t="s">
        <v>21</v>
      </c>
      <c r="F38" s="75" t="s">
        <v>59</v>
      </c>
      <c r="G38" s="76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91" t="s">
        <v>23</v>
      </c>
      <c r="B39" s="92"/>
      <c r="C39" s="98">
        <f>SUM(C36:C37)-C38</f>
        <v>0</v>
      </c>
      <c r="D39" s="99"/>
      <c r="E39" s="36" t="s">
        <v>60</v>
      </c>
      <c r="F39" s="120"/>
      <c r="G39" s="121"/>
      <c r="H39" s="122"/>
      <c r="I39" s="1"/>
    </row>
    <row r="40" spans="1:9" ht="20.25" customHeight="1">
      <c r="A40" s="93"/>
      <c r="B40" s="94"/>
      <c r="C40" s="100"/>
      <c r="D40" s="101"/>
      <c r="E40" s="37" t="s">
        <v>16</v>
      </c>
      <c r="F40" s="119">
        <f>IF(F38="현금(이체X)",F36,IF(F38="웹결제",ROUND(Sheet2!B7,-4),IF(F38="이체 및 현금영수증",F36+F36*10%,IF(F38="이체 및 세금계산서",F36+F36*10%,IF(F38="이체 및 세금계산서",F36+F36*10%,)))))-F39</f>
        <v>622600</v>
      </c>
      <c r="G40" s="119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95"/>
      <c r="F42" s="95"/>
      <c r="G42" s="95"/>
      <c r="H42" s="95"/>
      <c r="I42" s="1"/>
    </row>
    <row r="43" spans="1:9">
      <c r="A43" s="39"/>
      <c r="B43" s="39"/>
      <c r="C43" s="1"/>
      <c r="D43" s="1"/>
      <c r="E43" s="95"/>
      <c r="F43" s="95"/>
      <c r="G43" s="95"/>
      <c r="H43" s="95"/>
      <c r="I43" s="1"/>
    </row>
    <row r="44" spans="1:9">
      <c r="C44" s="1"/>
      <c r="D44" s="1"/>
      <c r="E44" s="95"/>
      <c r="F44" s="95"/>
      <c r="G44" s="95"/>
      <c r="H44" s="95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566000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72600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566000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566000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566000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2025-04-03T07:23:50Z</dcterms:modified>
</cp:coreProperties>
</file>