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E8585574-43DA-4ABD-901B-065FF25DF20D}" xr6:coauthVersionLast="47" xr6:coauthVersionMax="47" xr10:uidLastSave="{00000000-0000-0000-0000-000000000000}"/>
  <bookViews>
    <workbookView xWindow="1950" yWindow="1770" windowWidth="18060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<sst xmlns="http://schemas.openxmlformats.org/spreadsheetml/2006/main" count="102" uniqueCount="88">
  <si>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</si>
  <si>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</si>
  <si>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</si>
  <si>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</si>
  <si>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</si>
  <si>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</si>
  <si>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</si>
  <si>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</si>
  <si>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</si>
  <si>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</si>
  <si>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</si>
  <si>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</si>
  <si>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</si>
  <si>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</si>
  <si>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</si>
  <si>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</si>
  <si>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</si>
  <si>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</si>
  <si>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</si>
  <si>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</si>
  <si>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</si>
  <si>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</si>
  <si>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</si>
  <si>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</si>
  <si>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</si>
  <si>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</si>
  <si>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</si>
  <si>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</si>
  <si>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</si>
  <si>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</si>
  <si>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</si>
  <si>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</si>
  <si>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</si>
  <si>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</si>
  <si>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</si>
  <si>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</si>
  <si>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</si>
  <si>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</si>
  <si>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</si>
  <si>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</si>
  <si>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</si>
  <si>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</si>
  <si>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</si>
  <si>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</si>
  <si>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</si>
  <si>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</si>
  <si>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</si>
  <si>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</si>
  <si>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</si>
  <si>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</si>
  <si>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</si>
  <si>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</si>
  <si>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</si>
  <si>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</si>
  <si>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</si>
  <si>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</si>
  <si>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</si>
  <si>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</si>
  <si>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</si>
  <si>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</si>
  <si>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</si>
  <si>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</si>
  <si>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</si>
  <si>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</si>
  <si>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</si>
  <si>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</si>
  <si>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</si>
  <si>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</si>
  <si>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</si>
  <si>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</si>
  <si>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</si>
  <si>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</si>
  <si>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FSP HYDRO G PRO 80PLUS GOLD 풀모듈러 ATX3.1 (12V-2x6) 블랙 1000W</t>
    <phoneticPr fontId="1" type="noConversion"/>
  </si>
  <si>
    <t>darkFlash DS900 ARGB 강화유리 (블랙)</t>
    <phoneticPr fontId="1" type="noConversion"/>
  </si>
  <si>
    <t>인텔 코어 울트라7 시리즈2 265K (애로우레이크) (벌크)</t>
    <phoneticPr fontId="1" type="noConversion"/>
  </si>
  <si>
    <t>MSI MEG 코어리퀴드 S360</t>
    <phoneticPr fontId="1" type="noConversion"/>
  </si>
  <si>
    <t>MSI MAG Z890 토마호크 WIFI</t>
    <phoneticPr fontId="1" type="noConversion"/>
  </si>
  <si>
    <t>삼성전자 DDR5-5600 (32GB)</t>
    <phoneticPr fontId="1" type="noConversion"/>
  </si>
  <si>
    <t>SK하이닉스 Platinum P41 M.2 NVMe (2TB)</t>
    <phoneticPr fontId="1" type="noConversion"/>
  </si>
  <si>
    <t>DELL P3223QE  (선택사항)</t>
    <phoneticPr fontId="1" type="noConversion"/>
  </si>
  <si>
    <t>모니터</t>
    <phoneticPr fontId="1" type="noConversion"/>
  </si>
  <si>
    <t>LG 32UN650K (선택사항)</t>
    <phoneticPr fontId="1" type="noConversion"/>
  </si>
  <si>
    <t>4TB 아예 없는 상품입니다. (삼성990pro 보유)</t>
    <phoneticPr fontId="1" type="noConversion"/>
  </si>
  <si>
    <t>Microsoft Windows 11 Pro (DSP 64bit 한글)</t>
    <phoneticPr fontId="1" type="noConversion"/>
  </si>
  <si>
    <t>이재혁고객님(전화문의)</t>
    <phoneticPr fontId="1" type="noConversion"/>
  </si>
  <si>
    <t>고해상도 작업</t>
    <phoneticPr fontId="1" type="noConversion"/>
  </si>
  <si>
    <t>수냉공임비</t>
    <phoneticPr fontId="1" type="noConversion"/>
  </si>
  <si>
    <t>GIGABYTE 지포스 RTX 4060 WINDFORCE OC 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</si>
</sst>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20" t="s">
        <v>68</v>
      </c>
      <c r="D1" s="121"/>
      <c r="E1" s="51"/>
      <c r="F1" s="52"/>
      <c r="G1" s="52"/>
      <c r="H1" s="53"/>
    </row>
    <row r="2" spans="1:9" ht="22.5" customHeight="1">
      <c r="A2" s="15" t="s">
        <v>34</v>
      </c>
      <c r="B2" s="16"/>
      <c r="C2" s="122"/>
      <c r="D2" s="123"/>
      <c r="E2" s="54"/>
      <c r="F2" s="55"/>
      <c r="G2" s="55"/>
      <c r="H2" s="56"/>
    </row>
    <row r="3" spans="1:9" ht="22.5" customHeight="1">
      <c r="A3" s="15" t="s">
        <v>35</v>
      </c>
      <c r="B3" s="17">
        <f ca="1">TODAY()</f>
        <v>45750</v>
      </c>
      <c r="C3" s="15" t="s">
        <v>36</v>
      </c>
      <c r="D3" s="18"/>
      <c r="E3" s="54"/>
      <c r="F3" s="55"/>
      <c r="G3" s="55"/>
      <c r="H3" s="56"/>
    </row>
    <row r="4" spans="1:9" ht="22.5" customHeight="1">
      <c r="A4" s="19" t="s">
        <v>33</v>
      </c>
      <c r="B4" s="124" t="s">
        <v>85</v>
      </c>
      <c r="C4" s="124"/>
      <c r="D4" s="125"/>
      <c r="E4" s="57"/>
      <c r="F4" s="58"/>
      <c r="G4" s="58"/>
      <c r="H4" s="59"/>
    </row>
    <row r="5" spans="1:9">
      <c r="A5" s="63" t="s">
        <v>0</v>
      </c>
      <c r="B5" s="64"/>
      <c r="C5" s="63" t="s">
        <v>5</v>
      </c>
      <c r="D5" s="64"/>
      <c r="E5" s="20" t="s">
        <v>1</v>
      </c>
      <c r="F5" s="20"/>
      <c r="G5" s="20"/>
      <c r="H5" s="20" t="s">
        <v>4</v>
      </c>
    </row>
    <row r="6" spans="1:9" ht="24" customHeight="1">
      <c r="A6" s="105" t="s">
        <v>69</v>
      </c>
      <c r="B6" s="106"/>
      <c r="C6" s="65" t="s">
        <v>74</v>
      </c>
      <c r="D6" s="66"/>
      <c r="E6" s="21" t="s">
        <v>6</v>
      </c>
      <c r="F6" s="22">
        <v>545000</v>
      </c>
      <c r="G6" s="21">
        <v>1</v>
      </c>
      <c r="H6" s="22">
        <f>F6*G6</f>
        <v>545000</v>
      </c>
      <c r="I6" s="1"/>
    </row>
    <row r="7" spans="1:9" ht="24" customHeight="1">
      <c r="A7" s="107"/>
      <c r="B7" s="108"/>
      <c r="C7" s="65" t="s">
        <v>75</v>
      </c>
      <c r="D7" s="66"/>
      <c r="E7" s="23" t="s">
        <v>11</v>
      </c>
      <c r="F7" s="22">
        <v>160000</v>
      </c>
      <c r="G7" s="21">
        <v>1</v>
      </c>
      <c r="H7" s="22">
        <f t="shared" ref="H7:H20" si="0">F7*G7</f>
        <v>160000</v>
      </c>
      <c r="I7" s="1"/>
    </row>
    <row r="8" spans="1:9" ht="25.5" customHeight="1">
      <c r="A8" s="107"/>
      <c r="B8" s="108"/>
      <c r="C8" s="67" t="s">
        <v>76</v>
      </c>
      <c r="D8" s="68"/>
      <c r="E8" s="21" t="s">
        <v>7</v>
      </c>
      <c r="F8" s="22">
        <v>465000</v>
      </c>
      <c r="G8" s="21">
        <v>1</v>
      </c>
      <c r="H8" s="22">
        <f t="shared" si="0"/>
        <v>465000</v>
      </c>
      <c r="I8" s="1"/>
    </row>
    <row r="9" spans="1:9" ht="37.5" customHeight="1">
      <c r="A9" s="107"/>
      <c r="B9" s="108"/>
      <c r="C9" s="65" t="s">
        <v>77</v>
      </c>
      <c r="D9" s="66"/>
      <c r="E9" s="21" t="s">
        <v>8</v>
      </c>
      <c r="F9" s="22">
        <v>160000</v>
      </c>
      <c r="G9" s="21">
        <v>2</v>
      </c>
      <c r="H9" s="22">
        <f t="shared" si="0"/>
        <v>320000</v>
      </c>
      <c r="I9" s="1"/>
    </row>
    <row r="10" spans="1:9" ht="24" customHeight="1">
      <c r="A10" s="107"/>
      <c r="B10" s="108"/>
      <c r="C10" s="65" t="s">
        <v>87</v>
      </c>
      <c r="D10" s="66"/>
      <c r="E10" s="21" t="s">
        <v>9</v>
      </c>
      <c r="F10" s="22">
        <v>475000</v>
      </c>
      <c r="G10" s="21">
        <v>1</v>
      </c>
      <c r="H10" s="22">
        <f t="shared" si="0"/>
        <v>475000</v>
      </c>
      <c r="I10" s="1"/>
    </row>
    <row r="11" spans="1:9" ht="24" customHeight="1">
      <c r="A11" s="107"/>
      <c r="B11" s="108"/>
      <c r="C11" s="133" t="s">
        <v>78</v>
      </c>
      <c r="D11" s="134"/>
      <c r="E11" s="21" t="s">
        <v>10</v>
      </c>
      <c r="F11" s="22">
        <v>255000</v>
      </c>
      <c r="G11" s="21">
        <v>1</v>
      </c>
      <c r="H11" s="22">
        <f t="shared" si="0"/>
        <v>255000</v>
      </c>
      <c r="I11" s="1"/>
    </row>
    <row r="12" spans="1:9" ht="24" customHeight="1">
      <c r="A12" s="107"/>
      <c r="B12" s="108"/>
      <c r="C12" s="135" t="s">
        <v>82</v>
      </c>
      <c r="D12" s="136"/>
      <c r="E12" s="21" t="s">
        <v>10</v>
      </c>
      <c r="F12" s="39">
        <v>530000</v>
      </c>
      <c r="G12" s="21">
        <v>1</v>
      </c>
      <c r="H12" s="22">
        <f t="shared" si="0"/>
        <v>530000</v>
      </c>
      <c r="I12" s="1"/>
    </row>
    <row r="13" spans="1:9" ht="31.5" customHeight="1">
      <c r="A13" s="107"/>
      <c r="B13" s="108"/>
      <c r="C13" s="96"/>
      <c r="D13" s="97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7"/>
      <c r="B14" s="108"/>
      <c r="C14" s="96" t="s">
        <v>73</v>
      </c>
      <c r="D14" s="97"/>
      <c r="E14" s="21" t="s">
        <v>62</v>
      </c>
      <c r="F14" s="22">
        <v>60000</v>
      </c>
      <c r="G14" s="21">
        <v>1</v>
      </c>
      <c r="H14" s="22">
        <f t="shared" si="0"/>
        <v>60000</v>
      </c>
      <c r="I14" s="1"/>
    </row>
    <row r="15" spans="1:9" ht="24" customHeight="1">
      <c r="A15" s="107"/>
      <c r="B15" s="108"/>
      <c r="C15" s="96" t="s">
        <v>72</v>
      </c>
      <c r="D15" s="97"/>
      <c r="E15" s="21" t="s">
        <v>63</v>
      </c>
      <c r="F15" s="22">
        <v>220000</v>
      </c>
      <c r="G15" s="21">
        <v>1</v>
      </c>
      <c r="H15" s="22">
        <f t="shared" si="0"/>
        <v>220000</v>
      </c>
      <c r="I15" s="1"/>
    </row>
    <row r="16" spans="1:9" ht="24" customHeight="1">
      <c r="A16" s="107"/>
      <c r="B16" s="108"/>
      <c r="C16" s="129" t="s">
        <v>44</v>
      </c>
      <c r="D16" s="130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7"/>
      <c r="B17" s="108"/>
      <c r="C17" s="137" t="s">
        <v>70</v>
      </c>
      <c r="D17" s="116"/>
      <c r="E17" s="24" t="s">
        <v>86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107"/>
      <c r="B18" s="108"/>
      <c r="C18" s="115" t="s">
        <v>83</v>
      </c>
      <c r="D18" s="116"/>
      <c r="E18" s="24" t="s">
        <v>65</v>
      </c>
      <c r="F18" s="25">
        <v>230000</v>
      </c>
      <c r="G18" s="24">
        <v>1</v>
      </c>
      <c r="H18" s="22">
        <f t="shared" si="0"/>
        <v>230000</v>
      </c>
      <c r="I18" s="1"/>
    </row>
    <row r="19" spans="1:9">
      <c r="A19" s="107"/>
      <c r="B19" s="108"/>
      <c r="C19" s="131" t="s">
        <v>71</v>
      </c>
      <c r="D19" s="132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7"/>
      <c r="B20" s="108"/>
      <c r="C20" s="127"/>
      <c r="D20" s="128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9" t="s">
        <v>61</v>
      </c>
      <c r="B21" s="110"/>
      <c r="C21" s="126" t="s">
        <v>12</v>
      </c>
      <c r="D21" s="126"/>
      <c r="E21" s="100">
        <f>SUM(H6:H20)</f>
        <v>3360000</v>
      </c>
      <c r="F21" s="100"/>
      <c r="G21" s="26">
        <v>1</v>
      </c>
      <c r="H21" s="62" t="s">
        <v>14</v>
      </c>
      <c r="I21" s="1"/>
    </row>
    <row r="22" spans="1:9" ht="12.75" customHeight="1">
      <c r="A22" s="111"/>
      <c r="B22" s="112"/>
      <c r="C22" s="126"/>
      <c r="D22" s="126"/>
      <c r="E22" s="100">
        <f>E21*G21</f>
        <v>3360000</v>
      </c>
      <c r="F22" s="100"/>
      <c r="G22" s="100"/>
      <c r="H22" s="62"/>
      <c r="I22" s="1"/>
    </row>
    <row r="23" spans="1:9" ht="12.75" customHeight="1">
      <c r="A23" s="111"/>
      <c r="B23" s="112"/>
      <c r="C23" s="126"/>
      <c r="D23" s="126"/>
      <c r="E23" s="100"/>
      <c r="F23" s="100"/>
      <c r="G23" s="100"/>
      <c r="H23" s="62"/>
      <c r="I23" s="1"/>
    </row>
    <row r="24" spans="1:9" ht="17.25" customHeight="1">
      <c r="A24" s="111"/>
      <c r="B24" s="112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3"/>
      <c r="B25" s="114"/>
      <c r="C25" s="96" t="s">
        <v>81</v>
      </c>
      <c r="D25" s="97"/>
      <c r="E25" s="28" t="s">
        <v>80</v>
      </c>
      <c r="F25" s="22">
        <v>470000</v>
      </c>
      <c r="G25" s="21">
        <v>1</v>
      </c>
      <c r="H25" s="22">
        <f>F25*G25</f>
        <v>470000</v>
      </c>
      <c r="I25" s="1"/>
    </row>
    <row r="26" spans="1:9" ht="25.15" customHeight="1">
      <c r="A26" s="78" t="s">
        <v>67</v>
      </c>
      <c r="B26" s="79"/>
      <c r="C26" s="117" t="s">
        <v>79</v>
      </c>
      <c r="D26" s="117"/>
      <c r="E26" s="28" t="s">
        <v>80</v>
      </c>
      <c r="F26" s="22">
        <v>630000</v>
      </c>
      <c r="G26" s="21"/>
      <c r="H26" s="22">
        <f>F26*G26</f>
        <v>0</v>
      </c>
      <c r="I26" s="1"/>
    </row>
    <row r="27" spans="1:9">
      <c r="A27" s="80"/>
      <c r="B27" s="81"/>
      <c r="C27" s="117"/>
      <c r="D27" s="117"/>
      <c r="E27" s="28"/>
      <c r="F27" s="22"/>
      <c r="G27" s="21"/>
      <c r="H27" s="22">
        <f t="shared" ref="H27:H33" si="1">F27*G27</f>
        <v>0</v>
      </c>
      <c r="I27" s="1"/>
    </row>
    <row r="28" spans="1:9">
      <c r="A28" s="80"/>
      <c r="B28" s="81"/>
      <c r="C28" s="117"/>
      <c r="D28" s="117"/>
      <c r="E28" s="28"/>
      <c r="F28" s="22"/>
      <c r="G28" s="21"/>
      <c r="H28" s="22">
        <f t="shared" si="1"/>
        <v>0</v>
      </c>
      <c r="I28" s="1"/>
    </row>
    <row r="29" spans="1:9">
      <c r="A29" s="80"/>
      <c r="B29" s="81"/>
      <c r="C29" s="117"/>
      <c r="D29" s="117"/>
      <c r="E29" s="28"/>
      <c r="F29" s="22"/>
      <c r="G29" s="21"/>
      <c r="H29" s="22">
        <f t="shared" si="1"/>
        <v>0</v>
      </c>
      <c r="I29" s="1"/>
    </row>
    <row r="30" spans="1:9">
      <c r="A30" s="80"/>
      <c r="B30" s="81"/>
      <c r="C30" s="117"/>
      <c r="D30" s="117"/>
      <c r="E30" s="28"/>
      <c r="F30" s="22"/>
      <c r="G30" s="21"/>
      <c r="H30" s="22">
        <f t="shared" si="1"/>
        <v>0</v>
      </c>
      <c r="I30" s="1"/>
    </row>
    <row r="31" spans="1:9">
      <c r="A31" s="80"/>
      <c r="B31" s="81"/>
      <c r="C31" s="117"/>
      <c r="D31" s="117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0"/>
      <c r="B32" s="81"/>
      <c r="C32" s="98"/>
      <c r="D32" s="99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2"/>
      <c r="B33" s="83"/>
      <c r="C33" s="98"/>
      <c r="D33" s="99"/>
      <c r="E33" s="28"/>
      <c r="F33" s="22"/>
      <c r="G33" s="21"/>
      <c r="H33" s="22">
        <f t="shared" si="1"/>
        <v>0</v>
      </c>
      <c r="I33" s="1"/>
    </row>
    <row r="34" spans="1:9" ht="13.5" customHeight="1">
      <c r="A34" s="41" t="s">
        <v>24</v>
      </c>
      <c r="B34" s="42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101">
        <f>SUM(H25:H33)</f>
        <v>470000</v>
      </c>
      <c r="F34" s="102"/>
      <c r="G34" s="102"/>
      <c r="H34" s="60" t="s">
        <v>14</v>
      </c>
      <c r="I34" s="1"/>
    </row>
    <row r="35" spans="1:9" ht="14.25" customHeight="1">
      <c r="A35" s="43"/>
      <c r="B35" s="44"/>
      <c r="C35" s="92"/>
      <c r="D35" s="93"/>
      <c r="E35" s="103"/>
      <c r="F35" s="104"/>
      <c r="G35" s="104"/>
      <c r="H35" s="61"/>
      <c r="I35" s="1"/>
    </row>
    <row r="36" spans="1:9" ht="16.5" customHeight="1">
      <c r="A36" s="76" t="s">
        <v>27</v>
      </c>
      <c r="B36" s="77"/>
      <c r="C36" s="88" t="b">
        <f>IF(F38="카드+현금",Sheet3!C11,IF(F38="현금+카드",Sheet3!C4))</f>
        <v>0</v>
      </c>
      <c r="D36" s="89"/>
      <c r="E36" s="32" t="s">
        <v>4</v>
      </c>
      <c r="F36" s="71">
        <f>SUM(E22,E34)</f>
        <v>3830000</v>
      </c>
      <c r="G36" s="71"/>
      <c r="H36" s="33" t="s">
        <v>14</v>
      </c>
      <c r="I36" s="1"/>
    </row>
    <row r="37" spans="1:9" ht="16.5" customHeight="1">
      <c r="A37" s="76" t="s">
        <v>26</v>
      </c>
      <c r="B37" s="77"/>
      <c r="C37" s="86" t="b">
        <f>IF(F38="카드+현금",Sheet3!C9,IF(F38="현금+카드",Sheet3!C6))</f>
        <v>0</v>
      </c>
      <c r="D37" s="87"/>
      <c r="E37" s="32" t="s">
        <v>15</v>
      </c>
      <c r="F37" s="69">
        <f>F36*1.1-F36</f>
        <v>383000</v>
      </c>
      <c r="G37" s="70"/>
      <c r="H37" s="34"/>
      <c r="I37" s="1"/>
    </row>
    <row r="38" spans="1:9" ht="17.25" customHeight="1">
      <c r="A38" s="76" t="s">
        <v>22</v>
      </c>
      <c r="B38" s="77"/>
      <c r="C38" s="45"/>
      <c r="D38" s="46"/>
      <c r="E38" s="32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1" t="s">
        <v>23</v>
      </c>
      <c r="B39" s="42"/>
      <c r="C39" s="47">
        <f>SUM(C36:C37)-C38</f>
        <v>0</v>
      </c>
      <c r="D39" s="48"/>
      <c r="E39" s="36" t="s">
        <v>60</v>
      </c>
      <c r="F39" s="73"/>
      <c r="G39" s="74"/>
      <c r="H39" s="75"/>
      <c r="I39" s="1"/>
    </row>
    <row r="40" spans="1:9" ht="20.25" customHeight="1">
      <c r="A40" s="43"/>
      <c r="B40" s="44"/>
      <c r="C40" s="49"/>
      <c r="D40" s="50"/>
      <c r="E40" s="37" t="s">
        <v>16</v>
      </c>
      <c r="F40" s="72">
        <f>IF(F38="현금(이체X)",F36,IF(F38="웹결제",ROUND(Sheet2!B7,-4),IF(F38="이체 및 현금영수증",F36+F36*10%,IF(F38="이체 및 세금계산서",F36+F36*10%,IF(F38="이체 및 세금계산서",F36+F36*10%,)))))-F39</f>
        <v>4213000</v>
      </c>
      <c r="G40" s="7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9" t="s">
        <v>43</v>
      </c>
      <c r="G41" s="119"/>
      <c r="H41" s="6">
        <f>F40-(F37+F36)</f>
        <v>0</v>
      </c>
      <c r="I41" s="1"/>
    </row>
    <row r="42" spans="1:9" ht="16.5" customHeight="1">
      <c r="B42" s="12"/>
      <c r="C42" s="1"/>
      <c r="D42" s="1"/>
      <c r="E42" s="40"/>
      <c r="F42" s="40"/>
      <c r="G42" s="40"/>
      <c r="H42" s="40"/>
      <c r="I42" s="1"/>
    </row>
    <row r="43" spans="1:9">
      <c r="A43" s="118"/>
      <c r="B43" s="118"/>
      <c r="C43" s="1"/>
      <c r="D43" s="1"/>
      <c r="E43" s="40"/>
      <c r="F43" s="40"/>
      <c r="G43" s="40"/>
      <c r="H43" s="40"/>
      <c r="I43" s="1"/>
    </row>
    <row r="44" spans="1:9">
      <c r="C44" s="1"/>
      <c r="D44" s="1"/>
      <c r="E44" s="40"/>
      <c r="F44" s="40"/>
      <c r="G44" s="40"/>
      <c r="H44" s="40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54</v>
      </c>
      <c r="B3" s="118"/>
      <c r="C3" s="118"/>
      <c r="E3" t="s">
        <v>47</v>
      </c>
      <c r="F3">
        <f>Sheet1!F36</f>
        <v>3830000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3663000.0000000005</v>
      </c>
      <c r="D6" t="s">
        <v>50</v>
      </c>
    </row>
    <row r="8" spans="1:7">
      <c r="A8" s="118" t="s">
        <v>55</v>
      </c>
      <c r="B8" s="118"/>
      <c r="C8" s="118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3829999.9999999995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3830000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3830000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2025-04-03T02:33:43Z</cp:lastPrinted>
  <dcterms:created xsi:type="dcterms:W3CDTF">2019-03-28T03:58:09Z</dcterms:created>
  <dcterms:modified xsi:type="dcterms:W3CDTF">2025-04-03T02:43:04Z</dcterms:modified>
</cp:coreProperties>
</file>