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30ADE21-6765-413B-9409-2E53E91A5643}" xr6:coauthVersionLast="47" xr6:coauthVersionMax="47" xr10:uidLastSave="{00000000-0000-0000-0000-000000000000}"/>
  <bookViews>
    <workbookView xWindow="19455" yWindow="2475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<sst xmlns="http://schemas.openxmlformats.org/spreadsheetml/2006/main" count="97" uniqueCount="85">
  <si>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</si>
  <si>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</si>
  <si>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</si>
  <si>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</si>
  <si>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</si>
  <si>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</si>
  <si>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</si>
  <si>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</si>
  <si>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</si>
  <si>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</si>
  <si>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</si>
  <si>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</si>
  <si>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</si>
  <si>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</si>
  <si>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</si>
  <si>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</si>
  <si>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</si>
  <si>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</si>
  <si>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</si>
  <si>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</si>
  <si>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</si>
  <si>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</si>
  <si>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</si>
  <si>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</si>
  <si>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</si>
  <si>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</si>
  <si>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</si>
  <si>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</si>
  <si>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</si>
  <si>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</si>
  <si>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</si>
  <si>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</si>
  <si>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</si>
  <si>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</si>
  <si>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</si>
  <si>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</si>
  <si>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</si>
  <si>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</si>
  <si>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</si>
  <si>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</si>
  <si>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</si>
  <si>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</si>
  <si>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</si>
  <si>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</si>
  <si>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</si>
  <si>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</si>
  <si>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</si>
  <si>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</si>
  <si>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</si>
  <si>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</si>
  <si>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</si>
  <si>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</si>
  <si>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</si>
  <si>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</si>
  <si>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</si>
  <si>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</si>
  <si>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</si>
  <si>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</si>
  <si>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</si>
  <si>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</si>
  <si>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</si>
  <si>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</si>
  <si>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</si>
  <si>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</si>
  <si>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</si>
  <si>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</si>
  <si>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</si>
  <si>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</si>
  <si>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</si>
  <si>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</si>
  <si>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</si>
  <si>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</si>
  <si>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</si>
  <si>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</si>
  <si>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인텔정품쿨러 </t>
    <phoneticPr fontId="1" type="noConversion"/>
  </si>
  <si>
    <t>MSI PRO H610M-E DDR4</t>
    <phoneticPr fontId="1" type="noConversion"/>
  </si>
  <si>
    <t>DAVEN V200 (미니화이트)</t>
    <phoneticPr fontId="1" type="noConversion"/>
  </si>
  <si>
    <t>마이크로닉스 정격400W</t>
    <phoneticPr fontId="1" type="noConversion"/>
  </si>
  <si>
    <t>인텔 UHD 내장그래픽</t>
    <phoneticPr fontId="1" type="noConversion"/>
  </si>
  <si>
    <t>인텔 코어i3-14세대 14100 4코어8쓰레드              (i3 13100 동급 금액동일 )</t>
    <phoneticPr fontId="1" type="noConversion"/>
  </si>
  <si>
    <t>중소 D4 25600 (3200) 8GB 메모리고장률없어요 ~(삼성무상 1년)중소3년보증</t>
    <phoneticPr fontId="1" type="noConversion"/>
  </si>
  <si>
    <t xml:space="preserve">마이크론 NVME 256GB </t>
    <phoneticPr fontId="1" type="noConversion"/>
  </si>
  <si>
    <t>멜로우피부과(신사점)i3 접수실</t>
    <phoneticPr fontId="1" type="noConversion"/>
  </si>
  <si>
    <t>정품 윈도우 구매 ((선택사항))</t>
    <phoneticPr fontId="1" type="noConversion"/>
  </si>
  <si>
    <t>확정견적!!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</si>
</sst>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4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25" t="s">
        <v>69</v>
      </c>
      <c r="D1" s="126"/>
      <c r="E1" s="53"/>
      <c r="F1" s="54"/>
      <c r="G1" s="54"/>
      <c r="H1" s="55"/>
    </row>
    <row r="2" spans="1:9" ht="22.5" customHeight="1">
      <c r="A2" s="15" t="s">
        <v>34</v>
      </c>
      <c r="B2" s="16"/>
      <c r="C2" s="127"/>
      <c r="D2" s="128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45704</v>
      </c>
      <c r="C3" s="15" t="s">
        <v>36</v>
      </c>
      <c r="D3" s="18"/>
      <c r="E3" s="56"/>
      <c r="F3" s="57"/>
      <c r="G3" s="57"/>
      <c r="H3" s="58"/>
    </row>
    <row r="4" spans="1:9" ht="22.5" customHeight="1">
      <c r="A4" s="19" t="s">
        <v>33</v>
      </c>
      <c r="B4" s="129" t="s">
        <v>84</v>
      </c>
      <c r="C4" s="129"/>
      <c r="D4" s="130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9" t="s">
        <v>70</v>
      </c>
      <c r="B6" s="110"/>
      <c r="C6" s="67" t="s">
        <v>79</v>
      </c>
      <c r="D6" s="68"/>
      <c r="E6" s="21" t="s">
        <v>6</v>
      </c>
      <c r="F6" s="22">
        <v>187000</v>
      </c>
      <c r="G6" s="21">
        <v>1</v>
      </c>
      <c r="H6" s="22">
        <f>F6*G6</f>
        <v>187000</v>
      </c>
      <c r="I6" s="1"/>
    </row>
    <row r="7" spans="1:9" ht="24" customHeight="1">
      <c r="A7" s="111"/>
      <c r="B7" s="112"/>
      <c r="C7" s="69" t="s">
        <v>74</v>
      </c>
      <c r="D7" s="70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11"/>
      <c r="B8" s="112"/>
      <c r="C8" s="71" t="s">
        <v>75</v>
      </c>
      <c r="D8" s="72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11"/>
      <c r="B9" s="112"/>
      <c r="C9" s="69" t="s">
        <v>80</v>
      </c>
      <c r="D9" s="70"/>
      <c r="E9" s="21" t="s">
        <v>8</v>
      </c>
      <c r="F9" s="22">
        <v>20000</v>
      </c>
      <c r="G9" s="21">
        <v>1</v>
      </c>
      <c r="H9" s="22">
        <f t="shared" si="0"/>
        <v>20000</v>
      </c>
      <c r="I9" s="1"/>
    </row>
    <row r="10" spans="1:9" ht="24" customHeight="1">
      <c r="A10" s="111"/>
      <c r="B10" s="112"/>
      <c r="C10" s="69" t="s">
        <v>78</v>
      </c>
      <c r="D10" s="70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11"/>
      <c r="B11" s="112"/>
      <c r="C11" s="138"/>
      <c r="D11" s="13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11"/>
      <c r="B12" s="112"/>
      <c r="C12" s="140" t="s">
        <v>81</v>
      </c>
      <c r="D12" s="68"/>
      <c r="E12" s="21" t="s">
        <v>10</v>
      </c>
      <c r="F12" s="22">
        <v>33000</v>
      </c>
      <c r="G12" s="21">
        <v>1</v>
      </c>
      <c r="H12" s="22">
        <f t="shared" si="0"/>
        <v>33000</v>
      </c>
      <c r="I12" s="1"/>
    </row>
    <row r="13" spans="1:9" ht="31.5" customHeight="1">
      <c r="A13" s="111"/>
      <c r="B13" s="112"/>
      <c r="C13" s="134"/>
      <c r="D13" s="13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11"/>
      <c r="B14" s="112"/>
      <c r="C14" s="134" t="s">
        <v>76</v>
      </c>
      <c r="D14" s="135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111"/>
      <c r="B15" s="112"/>
      <c r="C15" s="134" t="s">
        <v>77</v>
      </c>
      <c r="D15" s="135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11"/>
      <c r="B16" s="112"/>
      <c r="C16" s="134"/>
      <c r="D16" s="13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11"/>
      <c r="B17" s="112"/>
      <c r="C17" s="141" t="s">
        <v>71</v>
      </c>
      <c r="D17" s="120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11"/>
      <c r="B18" s="112"/>
      <c r="C18" s="119" t="s">
        <v>72</v>
      </c>
      <c r="D18" s="120"/>
      <c r="E18" s="24" t="s">
        <v>66</v>
      </c>
      <c r="F18" s="39">
        <v>165000</v>
      </c>
      <c r="G18" s="40"/>
      <c r="H18" s="41">
        <f t="shared" si="0"/>
        <v>0</v>
      </c>
      <c r="I18" s="1"/>
    </row>
    <row r="19" spans="1:9">
      <c r="A19" s="111"/>
      <c r="B19" s="112"/>
      <c r="C19" s="136" t="s">
        <v>73</v>
      </c>
      <c r="D19" s="13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11"/>
      <c r="B20" s="112"/>
      <c r="C20" s="132" t="s">
        <v>83</v>
      </c>
      <c r="D20" s="133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3" t="s">
        <v>61</v>
      </c>
      <c r="B21" s="114"/>
      <c r="C21" s="131" t="s">
        <v>12</v>
      </c>
      <c r="D21" s="131"/>
      <c r="E21" s="104">
        <f>SUM(H6:H20)</f>
        <v>471000</v>
      </c>
      <c r="F21" s="104"/>
      <c r="G21" s="26">
        <v>8</v>
      </c>
      <c r="H21" s="64" t="s">
        <v>14</v>
      </c>
      <c r="I21" s="1"/>
    </row>
    <row r="22" spans="1:9" ht="12.75" customHeight="1">
      <c r="A22" s="115"/>
      <c r="B22" s="116"/>
      <c r="C22" s="131"/>
      <c r="D22" s="131"/>
      <c r="E22" s="104">
        <f>E21*G21</f>
        <v>3768000</v>
      </c>
      <c r="F22" s="104"/>
      <c r="G22" s="104"/>
      <c r="H22" s="64"/>
      <c r="I22" s="1"/>
    </row>
    <row r="23" spans="1:9" ht="12.75" customHeight="1">
      <c r="A23" s="115"/>
      <c r="B23" s="116"/>
      <c r="C23" s="131"/>
      <c r="D23" s="131"/>
      <c r="E23" s="104"/>
      <c r="F23" s="104"/>
      <c r="G23" s="104"/>
      <c r="H23" s="64"/>
      <c r="I23" s="1"/>
    </row>
    <row r="24" spans="1:9" ht="17.25" customHeight="1">
      <c r="A24" s="115"/>
      <c r="B24" s="116"/>
      <c r="C24" s="98" t="s">
        <v>17</v>
      </c>
      <c r="D24" s="99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7"/>
      <c r="B25" s="118"/>
      <c r="C25" s="100"/>
      <c r="D25" s="101"/>
      <c r="E25" s="28"/>
      <c r="F25" s="22"/>
      <c r="G25" s="21"/>
      <c r="H25" s="22">
        <f>F25*G25</f>
        <v>0</v>
      </c>
      <c r="I25" s="1"/>
    </row>
    <row r="26" spans="1:9" ht="25.15" customHeight="1">
      <c r="A26" s="82" t="s">
        <v>68</v>
      </c>
      <c r="B26" s="83"/>
      <c r="C26" s="121"/>
      <c r="D26" s="121"/>
      <c r="E26" s="28"/>
      <c r="F26" s="22"/>
      <c r="G26" s="21"/>
      <c r="H26" s="22">
        <f>F26*G26</f>
        <v>0</v>
      </c>
      <c r="I26" s="1"/>
    </row>
    <row r="27" spans="1:9">
      <c r="A27" s="84"/>
      <c r="B27" s="85"/>
      <c r="C27" s="121"/>
      <c r="D27" s="121"/>
      <c r="E27" s="28"/>
      <c r="F27" s="22"/>
      <c r="G27" s="21"/>
      <c r="H27" s="22">
        <f t="shared" ref="H27:H33" si="1">F27*G27</f>
        <v>0</v>
      </c>
      <c r="I27" s="1"/>
    </row>
    <row r="28" spans="1:9">
      <c r="A28" s="84"/>
      <c r="B28" s="85"/>
      <c r="C28" s="122"/>
      <c r="D28" s="122"/>
      <c r="E28" s="28"/>
      <c r="F28" s="22"/>
      <c r="G28" s="21"/>
      <c r="H28" s="22">
        <f t="shared" si="1"/>
        <v>0</v>
      </c>
      <c r="I28" s="1"/>
    </row>
    <row r="29" spans="1:9">
      <c r="A29" s="84"/>
      <c r="B29" s="85"/>
      <c r="C29" s="122"/>
      <c r="D29" s="122"/>
      <c r="E29" s="28"/>
      <c r="F29" s="22"/>
      <c r="G29" s="21"/>
      <c r="H29" s="22">
        <f t="shared" si="1"/>
        <v>0</v>
      </c>
      <c r="I29" s="1"/>
    </row>
    <row r="30" spans="1:9">
      <c r="A30" s="84"/>
      <c r="B30" s="85"/>
      <c r="C30" s="122"/>
      <c r="D30" s="122"/>
      <c r="E30" s="28"/>
      <c r="F30" s="22"/>
      <c r="G30" s="21"/>
      <c r="H30" s="22">
        <f t="shared" si="1"/>
        <v>0</v>
      </c>
      <c r="I30" s="1"/>
    </row>
    <row r="31" spans="1:9">
      <c r="A31" s="84"/>
      <c r="B31" s="85"/>
      <c r="C31" s="122"/>
      <c r="D31" s="12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4"/>
      <c r="B32" s="85"/>
      <c r="C32" s="102"/>
      <c r="D32" s="10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6"/>
      <c r="B33" s="87"/>
      <c r="C33" s="102"/>
      <c r="D33" s="103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5"/>
      <c r="E34" s="105">
        <f>SUM(H25:H33)</f>
        <v>0</v>
      </c>
      <c r="F34" s="106"/>
      <c r="G34" s="106"/>
      <c r="H34" s="62" t="s">
        <v>14</v>
      </c>
      <c r="I34" s="1"/>
    </row>
    <row r="35" spans="1:9" ht="14.25" customHeight="1">
      <c r="A35" s="45"/>
      <c r="B35" s="46"/>
      <c r="C35" s="96"/>
      <c r="D35" s="97"/>
      <c r="E35" s="107"/>
      <c r="F35" s="108"/>
      <c r="G35" s="108"/>
      <c r="H35" s="63"/>
      <c r="I35" s="1"/>
    </row>
    <row r="36" spans="1:9" ht="16.5" customHeight="1">
      <c r="A36" s="80" t="s">
        <v>27</v>
      </c>
      <c r="B36" s="81"/>
      <c r="C36" s="92" t="b">
        <f>IF(F38="카드+현금",Sheet3!C11,IF(F38="현금+카드",Sheet3!C4))</f>
        <v>0</v>
      </c>
      <c r="D36" s="93"/>
      <c r="E36" s="32" t="s">
        <v>4</v>
      </c>
      <c r="F36" s="75">
        <f>SUM(E22,E34)</f>
        <v>3768000</v>
      </c>
      <c r="G36" s="75"/>
      <c r="H36" s="33" t="s">
        <v>14</v>
      </c>
      <c r="I36" s="1"/>
    </row>
    <row r="37" spans="1:9" ht="16.5" customHeight="1">
      <c r="A37" s="80" t="s">
        <v>26</v>
      </c>
      <c r="B37" s="81"/>
      <c r="C37" s="90" t="b">
        <f>IF(F38="카드+현금",Sheet3!C9,IF(F38="현금+카드",Sheet3!C6))</f>
        <v>0</v>
      </c>
      <c r="D37" s="91"/>
      <c r="E37" s="32" t="s">
        <v>15</v>
      </c>
      <c r="F37" s="73">
        <f>F36*1.1-F36</f>
        <v>376800.00000000047</v>
      </c>
      <c r="G37" s="74"/>
      <c r="H37" s="34"/>
      <c r="I37" s="1"/>
    </row>
    <row r="38" spans="1:9" ht="17.25" customHeight="1">
      <c r="A38" s="80" t="s">
        <v>22</v>
      </c>
      <c r="B38" s="81"/>
      <c r="C38" s="47"/>
      <c r="D38" s="48"/>
      <c r="E38" s="32" t="s">
        <v>21</v>
      </c>
      <c r="F38" s="88" t="s">
        <v>59</v>
      </c>
      <c r="G38" s="89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60</v>
      </c>
      <c r="F39" s="77"/>
      <c r="G39" s="78"/>
      <c r="H39" s="79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6">
        <f>IF(F38="현금(이체X)",F36,IF(F38="웹결제",ROUND(Sheet2!B7,-4),IF(F38="이체 및 현금영수증",F36+F36*10%,IF(F38="이체 및 세금계산서",F36+F36*10%,IF(F38="이체 및 세금계산서",F36+F36*10%,)))))-F39</f>
        <v>4144800</v>
      </c>
      <c r="G40" s="7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4" t="s">
        <v>43</v>
      </c>
      <c r="G41" s="124"/>
      <c r="H41" s="6">
        <f>F40-(F37+F36)</f>
        <v>0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3"/>
      <c r="B43" s="123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3" t="s">
        <v>54</v>
      </c>
      <c r="B3" s="123"/>
      <c r="C3" s="123"/>
      <c r="E3" t="s">
        <v>47</v>
      </c>
      <c r="F3">
        <f>Sheet1!F36</f>
        <v>3768000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3594800.0000000005</v>
      </c>
      <c r="D6" t="s">
        <v>50</v>
      </c>
    </row>
    <row r="8" spans="1:7">
      <c r="A8" s="123" t="s">
        <v>55</v>
      </c>
      <c r="B8" s="123"/>
      <c r="C8" s="123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3768000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3768000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3768000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2025-02-16T01:08:19Z</cp:lastPrinted>
  <dcterms:created xsi:type="dcterms:W3CDTF">2019-03-28T03:58:09Z</dcterms:created>
  <dcterms:modified xsi:type="dcterms:W3CDTF">2025-02-16T04:58:51Z</dcterms:modified>
</cp:coreProperties>
</file>