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A9A58EB-00CC-407C-8F61-AFC17EA537CF}" xr6:coauthVersionLast="47" xr6:coauthVersionMax="47" xr10:uidLastSave="{00000000-0000-0000-0000-000000000000}"/>
  <bookViews>
    <workbookView xWindow="5745" yWindow="1575" windowWidth="20145" windowHeight="182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<sst xmlns="http://schemas.openxmlformats.org/spreadsheetml/2006/main" count="99" uniqueCount="87">
  <si>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</si>
  <si>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</si>
  <si>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</si>
  <si>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</si>
  <si>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</si>
  <si>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</si>
  <si>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</si>
  <si>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</si>
  <si>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</si>
  <si>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</si>
  <si>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</si>
  <si>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</si>
  <si>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</si>
  <si>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</si>
  <si>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</si>
  <si>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</si>
  <si>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</si>
  <si>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</si>
  <si>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</si>
  <si>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</si>
  <si>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</si>
  <si>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</si>
  <si>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</si>
  <si>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</si>
  <si>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</si>
  <si>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</si>
  <si>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</si>
  <si>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</si>
  <si>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</si>
  <si>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</si>
  <si>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</si>
  <si>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</si>
  <si>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</si>
  <si>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</si>
  <si>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</si>
  <si>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</si>
  <si>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</si>
  <si>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</si>
  <si>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</si>
  <si>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</si>
  <si>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</si>
  <si>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</si>
  <si>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</si>
  <si>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</si>
  <si>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</si>
  <si>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</si>
  <si>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</si>
  <si>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</si>
  <si>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</si>
  <si>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</si>
  <si>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</si>
  <si>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</si>
  <si>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</si>
  <si>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</si>
  <si>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</si>
  <si>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</si>
  <si>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</si>
  <si>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</si>
  <si>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</si>
  <si>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</si>
  <si>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</si>
  <si>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</si>
  <si>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</si>
  <si>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</si>
  <si>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</si>
  <si>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</si>
  <si>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</si>
  <si>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</si>
  <si>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</si>
  <si>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</si>
  <si>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</si>
  <si>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</si>
  <si>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</si>
  <si>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</si>
  <si>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darkFlash Ellsworth D21 ARGB (화이트)</t>
    <phoneticPr fontId="1" type="noConversion"/>
  </si>
  <si>
    <t>ASUS TUF Gaming B760M-PLUS II 코잇</t>
    <phoneticPr fontId="1" type="noConversion"/>
  </si>
  <si>
    <t>마이크론 Crucial DDR5-5600 CL46 PRO 패키지 대원씨티에스 (32GB(16Gx2))</t>
    <phoneticPr fontId="1" type="noConversion"/>
  </si>
  <si>
    <t>솔리다임 P44 Pro M.2 NVMe 3년(1TB)</t>
    <phoneticPr fontId="1" type="noConversion"/>
  </si>
  <si>
    <t>인텔 코어i5-14세대 14600K (랩터레이크 리프레시) (벌크)</t>
    <phoneticPr fontId="1" type="noConversion"/>
  </si>
  <si>
    <t xml:space="preserve"> BCF 브라켓 추가장착 서비스</t>
    <phoneticPr fontId="1" type="noConversion"/>
  </si>
  <si>
    <t>BCF브라켓</t>
    <phoneticPr fontId="1" type="noConversion"/>
  </si>
  <si>
    <t>darkFlash DS900 ARGB 강화유리 (화이트)</t>
    <phoneticPr fontId="1" type="noConversion"/>
  </si>
  <si>
    <t>마이크로닉스 Classic II 풀체인지 700W 80PLUS브론즈 ATX3.1 화이트</t>
    <phoneticPr fontId="1" type="noConversion"/>
  </si>
  <si>
    <t>이엠텍 지포스 RTX 4060 Ti MIRACLE WHITE D6 8GB</t>
    <phoneticPr fontId="1" type="noConversion"/>
  </si>
  <si>
    <t xml:space="preserve">2월 6일 목요일  먹골역 </t>
    <phoneticPr fontId="1" type="noConversion"/>
  </si>
  <si>
    <t>김수연 고객님 (14600k)최종</t>
    <phoneticPr fontId="1" type="noConversion"/>
  </si>
  <si>
    <t>24포토.일러.프리미어.인디.에펙.한글.오피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</si>
</sst>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7" sqref="C17: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3" t="s">
        <v>69</v>
      </c>
      <c r="D1" s="44"/>
      <c r="E1" s="120"/>
      <c r="F1" s="121"/>
      <c r="G1" s="121"/>
      <c r="H1" s="122"/>
    </row>
    <row r="2" spans="1:9" ht="22.5" customHeight="1">
      <c r="A2" s="15" t="s">
        <v>34</v>
      </c>
      <c r="B2" s="16">
        <v>1092084525</v>
      </c>
      <c r="C2" s="45"/>
      <c r="D2" s="46"/>
      <c r="E2" s="123"/>
      <c r="F2" s="124"/>
      <c r="G2" s="124"/>
      <c r="H2" s="125"/>
    </row>
    <row r="3" spans="1:9" ht="22.5" customHeight="1">
      <c r="A3" s="15" t="s">
        <v>35</v>
      </c>
      <c r="B3" s="17">
        <f ca="1">TODAY()</f>
        <v>45691</v>
      </c>
      <c r="C3" s="15" t="s">
        <v>36</v>
      </c>
      <c r="D3" s="18"/>
      <c r="E3" s="123"/>
      <c r="F3" s="124"/>
      <c r="G3" s="124"/>
      <c r="H3" s="125"/>
    </row>
    <row r="4" spans="1:9" ht="22.5" customHeight="1">
      <c r="A4" s="19" t="s">
        <v>33</v>
      </c>
      <c r="B4" s="49"/>
      <c r="C4" s="49"/>
      <c r="D4" s="50"/>
      <c r="E4" s="126"/>
      <c r="F4" s="127"/>
      <c r="G4" s="127"/>
      <c r="H4" s="128"/>
    </row>
    <row r="5" spans="1:9">
      <c r="A5" s="47" t="s">
        <v>0</v>
      </c>
      <c r="B5" s="48"/>
      <c r="C5" s="47" t="s">
        <v>5</v>
      </c>
      <c r="D5" s="48"/>
      <c r="E5" s="20" t="s">
        <v>1</v>
      </c>
      <c r="F5" s="20"/>
      <c r="G5" s="20"/>
      <c r="H5" s="20" t="s">
        <v>4</v>
      </c>
    </row>
    <row r="6" spans="1:9" ht="24" customHeight="1">
      <c r="A6" s="75" t="s">
        <v>70</v>
      </c>
      <c r="B6" s="76"/>
      <c r="C6" s="60" t="s">
        <v>78</v>
      </c>
      <c r="D6" s="61"/>
      <c r="E6" s="40" t="s">
        <v>6</v>
      </c>
      <c r="F6" s="39">
        <v>325000</v>
      </c>
      <c r="G6" s="40">
        <v>1</v>
      </c>
      <c r="H6" s="39">
        <f>F6*G6</f>
        <v>325000</v>
      </c>
      <c r="I6" s="1"/>
    </row>
    <row r="7" spans="1:9" ht="24" customHeight="1">
      <c r="A7" s="77"/>
      <c r="B7" s="78"/>
      <c r="C7" s="132" t="s">
        <v>74</v>
      </c>
      <c r="D7" s="65"/>
      <c r="E7" s="23" t="s">
        <v>11</v>
      </c>
      <c r="F7" s="22">
        <v>50000</v>
      </c>
      <c r="G7" s="21">
        <v>1</v>
      </c>
      <c r="H7" s="22">
        <f t="shared" ref="H7:H20" si="0">F7*G7</f>
        <v>50000</v>
      </c>
      <c r="I7" s="1"/>
    </row>
    <row r="8" spans="1:9" ht="25.5" customHeight="1">
      <c r="A8" s="77"/>
      <c r="B8" s="78"/>
      <c r="C8" s="133" t="s">
        <v>75</v>
      </c>
      <c r="D8" s="134"/>
      <c r="E8" s="21" t="s">
        <v>7</v>
      </c>
      <c r="F8" s="22">
        <v>198000</v>
      </c>
      <c r="G8" s="21">
        <v>1</v>
      </c>
      <c r="H8" s="22">
        <f t="shared" si="0"/>
        <v>198000</v>
      </c>
      <c r="I8" s="1"/>
    </row>
    <row r="9" spans="1:9" ht="37.5" customHeight="1">
      <c r="A9" s="77"/>
      <c r="B9" s="78"/>
      <c r="C9" s="132" t="s">
        <v>76</v>
      </c>
      <c r="D9" s="65"/>
      <c r="E9" s="21" t="s">
        <v>8</v>
      </c>
      <c r="F9" s="22">
        <v>128000</v>
      </c>
      <c r="G9" s="21">
        <v>1</v>
      </c>
      <c r="H9" s="22">
        <f t="shared" si="0"/>
        <v>128000</v>
      </c>
      <c r="I9" s="1"/>
    </row>
    <row r="10" spans="1:9" ht="24" customHeight="1">
      <c r="A10" s="77"/>
      <c r="B10" s="78"/>
      <c r="C10" s="60" t="s">
        <v>83</v>
      </c>
      <c r="D10" s="61"/>
      <c r="E10" s="40" t="s">
        <v>9</v>
      </c>
      <c r="F10" s="39">
        <v>680000</v>
      </c>
      <c r="G10" s="40">
        <v>1</v>
      </c>
      <c r="H10" s="39">
        <f t="shared" si="0"/>
        <v>680000</v>
      </c>
      <c r="I10" s="1"/>
    </row>
    <row r="11" spans="1:9" ht="24" customHeight="1">
      <c r="A11" s="77"/>
      <c r="B11" s="78"/>
      <c r="C11" s="62"/>
      <c r="D11" s="6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7"/>
      <c r="B12" s="78"/>
      <c r="C12" s="64" t="s">
        <v>77</v>
      </c>
      <c r="D12" s="6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7"/>
      <c r="B13" s="78"/>
      <c r="C13" s="66"/>
      <c r="D13" s="6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7"/>
      <c r="B14" s="78"/>
      <c r="C14" s="54" t="s">
        <v>81</v>
      </c>
      <c r="D14" s="55"/>
      <c r="E14" s="40" t="s">
        <v>62</v>
      </c>
      <c r="F14" s="39">
        <v>62000</v>
      </c>
      <c r="G14" s="40">
        <v>1</v>
      </c>
      <c r="H14" s="39">
        <f t="shared" si="0"/>
        <v>62000</v>
      </c>
      <c r="I14" s="1"/>
    </row>
    <row r="15" spans="1:9" ht="24" customHeight="1">
      <c r="A15" s="77"/>
      <c r="B15" s="78"/>
      <c r="C15" s="54" t="s">
        <v>82</v>
      </c>
      <c r="D15" s="55"/>
      <c r="E15" s="40" t="s">
        <v>63</v>
      </c>
      <c r="F15" s="39">
        <v>86000</v>
      </c>
      <c r="G15" s="40">
        <v>1</v>
      </c>
      <c r="H15" s="39">
        <f t="shared" si="0"/>
        <v>86000</v>
      </c>
      <c r="I15" s="1"/>
    </row>
    <row r="16" spans="1:9" ht="24" customHeight="1">
      <c r="A16" s="77"/>
      <c r="B16" s="78"/>
      <c r="C16" s="56"/>
      <c r="D16" s="57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7"/>
      <c r="B17" s="78"/>
      <c r="C17" s="68" t="s">
        <v>71</v>
      </c>
      <c r="D17" s="69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7"/>
      <c r="B18" s="78"/>
      <c r="C18" s="85" t="s">
        <v>72</v>
      </c>
      <c r="D18" s="69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7"/>
      <c r="B19" s="78"/>
      <c r="C19" s="58" t="s">
        <v>73</v>
      </c>
      <c r="D19" s="59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7"/>
      <c r="B20" s="78"/>
      <c r="C20" s="52"/>
      <c r="D20" s="53"/>
      <c r="E20" s="24"/>
      <c r="F20" s="25">
        <v>4000</v>
      </c>
      <c r="G20" s="24">
        <v>-1</v>
      </c>
      <c r="H20" s="22">
        <f t="shared" si="0"/>
        <v>-4000</v>
      </c>
      <c r="I20" s="1"/>
    </row>
    <row r="21" spans="1:9" ht="12.75" customHeight="1">
      <c r="A21" s="79" t="s">
        <v>61</v>
      </c>
      <c r="B21" s="80"/>
      <c r="C21" s="51" t="s">
        <v>12</v>
      </c>
      <c r="D21" s="51"/>
      <c r="E21" s="70">
        <f>SUM(H6:H20)</f>
        <v>1720000</v>
      </c>
      <c r="F21" s="70"/>
      <c r="G21" s="26">
        <v>1</v>
      </c>
      <c r="H21" s="131" t="s">
        <v>14</v>
      </c>
      <c r="I21" s="1"/>
    </row>
    <row r="22" spans="1:9" ht="12.75" customHeight="1">
      <c r="A22" s="81"/>
      <c r="B22" s="82"/>
      <c r="C22" s="51"/>
      <c r="D22" s="51"/>
      <c r="E22" s="70">
        <f>E21*G21</f>
        <v>1720000</v>
      </c>
      <c r="F22" s="70"/>
      <c r="G22" s="70"/>
      <c r="H22" s="131"/>
      <c r="I22" s="1"/>
    </row>
    <row r="23" spans="1:9" ht="12.75" customHeight="1">
      <c r="A23" s="81"/>
      <c r="B23" s="82"/>
      <c r="C23" s="51"/>
      <c r="D23" s="51"/>
      <c r="E23" s="70"/>
      <c r="F23" s="70"/>
      <c r="G23" s="70"/>
      <c r="H23" s="131"/>
      <c r="I23" s="1"/>
    </row>
    <row r="24" spans="1:9" ht="17.25" customHeight="1">
      <c r="A24" s="81"/>
      <c r="B24" s="82"/>
      <c r="C24" s="97" t="s">
        <v>17</v>
      </c>
      <c r="D24" s="98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3"/>
      <c r="B25" s="84"/>
      <c r="C25" s="66" t="s">
        <v>79</v>
      </c>
      <c r="D25" s="67"/>
      <c r="E25" s="28" t="s">
        <v>80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103" t="s">
        <v>68</v>
      </c>
      <c r="B26" s="104"/>
      <c r="C26" s="86" t="s">
        <v>84</v>
      </c>
      <c r="D26" s="86"/>
      <c r="E26" s="28"/>
      <c r="F26" s="22"/>
      <c r="G26" s="21"/>
      <c r="H26" s="22">
        <f>F26*G26</f>
        <v>0</v>
      </c>
      <c r="I26" s="1"/>
    </row>
    <row r="27" spans="1:9">
      <c r="A27" s="105"/>
      <c r="B27" s="106"/>
      <c r="C27" s="86" t="s">
        <v>86</v>
      </c>
      <c r="D27" s="86"/>
      <c r="E27" s="28"/>
      <c r="F27" s="22"/>
      <c r="G27" s="21"/>
      <c r="H27" s="22">
        <f t="shared" ref="H27:H33" si="1">F27*G27</f>
        <v>0</v>
      </c>
      <c r="I27" s="1"/>
    </row>
    <row r="28" spans="1:9">
      <c r="A28" s="105"/>
      <c r="B28" s="106"/>
      <c r="C28" s="86"/>
      <c r="D28" s="86"/>
      <c r="E28" s="28"/>
      <c r="F28" s="22"/>
      <c r="G28" s="21"/>
      <c r="H28" s="22">
        <f t="shared" si="1"/>
        <v>0</v>
      </c>
      <c r="I28" s="1"/>
    </row>
    <row r="29" spans="1:9">
      <c r="A29" s="105"/>
      <c r="B29" s="106"/>
      <c r="C29" s="86"/>
      <c r="D29" s="86"/>
      <c r="E29" s="28"/>
      <c r="F29" s="22"/>
      <c r="G29" s="21"/>
      <c r="H29" s="22">
        <f t="shared" si="1"/>
        <v>0</v>
      </c>
      <c r="I29" s="1"/>
    </row>
    <row r="30" spans="1:9">
      <c r="A30" s="105"/>
      <c r="B30" s="106"/>
      <c r="C30" s="86"/>
      <c r="D30" s="86"/>
      <c r="E30" s="28"/>
      <c r="F30" s="22"/>
      <c r="G30" s="21"/>
      <c r="H30" s="22">
        <f t="shared" si="1"/>
        <v>0</v>
      </c>
      <c r="I30" s="1"/>
    </row>
    <row r="31" spans="1:9">
      <c r="A31" s="105"/>
      <c r="B31" s="106"/>
      <c r="C31" s="86"/>
      <c r="D31" s="8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5"/>
      <c r="B32" s="106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7"/>
      <c r="B33" s="108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9" t="s">
        <v>24</v>
      </c>
      <c r="B34" s="110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71">
        <f>SUM(H25:H33)</f>
        <v>0</v>
      </c>
      <c r="F34" s="72"/>
      <c r="G34" s="72"/>
      <c r="H34" s="129" t="s">
        <v>14</v>
      </c>
      <c r="I34" s="1"/>
    </row>
    <row r="35" spans="1:9" ht="14.25" customHeight="1">
      <c r="A35" s="111"/>
      <c r="B35" s="112"/>
      <c r="C35" s="95"/>
      <c r="D35" s="96"/>
      <c r="E35" s="73"/>
      <c r="F35" s="74"/>
      <c r="G35" s="74"/>
      <c r="H35" s="130"/>
      <c r="I35" s="1"/>
    </row>
    <row r="36" spans="1:9" ht="16.5" customHeight="1">
      <c r="A36" s="101" t="s">
        <v>27</v>
      </c>
      <c r="B36" s="102"/>
      <c r="C36" s="91" t="b">
        <f>IF(F38="카드+현금",Sheet3!C11,IF(F38="현금+카드",Sheet3!C4))</f>
        <v>0</v>
      </c>
      <c r="D36" s="92"/>
      <c r="E36" s="32" t="s">
        <v>4</v>
      </c>
      <c r="F36" s="137">
        <f>SUM(E22,E34)</f>
        <v>1720000</v>
      </c>
      <c r="G36" s="137"/>
      <c r="H36" s="33" t="s">
        <v>14</v>
      </c>
      <c r="I36" s="1"/>
    </row>
    <row r="37" spans="1:9" ht="16.5" customHeight="1">
      <c r="A37" s="101" t="s">
        <v>26</v>
      </c>
      <c r="B37" s="102"/>
      <c r="C37" s="89" t="b">
        <f>IF(F38="카드+현금",Sheet3!C9,IF(F38="현금+카드",Sheet3!C6))</f>
        <v>0</v>
      </c>
      <c r="D37" s="90"/>
      <c r="E37" s="32" t="s">
        <v>15</v>
      </c>
      <c r="F37" s="135">
        <f>F36*1.1-F36</f>
        <v>172000.00000000023</v>
      </c>
      <c r="G37" s="136"/>
      <c r="H37" s="34"/>
      <c r="I37" s="1"/>
    </row>
    <row r="38" spans="1:9" ht="17.25" customHeight="1">
      <c r="A38" s="101" t="s">
        <v>22</v>
      </c>
      <c r="B38" s="102"/>
      <c r="C38" s="114"/>
      <c r="D38" s="115"/>
      <c r="E38" s="32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9" t="s">
        <v>23</v>
      </c>
      <c r="B39" s="110"/>
      <c r="C39" s="116">
        <f>SUM(C36:C37)-C38</f>
        <v>0</v>
      </c>
      <c r="D39" s="117"/>
      <c r="E39" s="36" t="s">
        <v>60</v>
      </c>
      <c r="F39" s="139"/>
      <c r="G39" s="140"/>
      <c r="H39" s="141"/>
      <c r="I39" s="1"/>
    </row>
    <row r="40" spans="1:9" ht="20.25" customHeight="1">
      <c r="A40" s="111"/>
      <c r="B40" s="112"/>
      <c r="C40" s="118"/>
      <c r="D40" s="119"/>
      <c r="E40" s="37" t="s">
        <v>16</v>
      </c>
      <c r="F40" s="138">
        <f>IF(F38="현금(이체X)",F36,IF(F38="웹결제",ROUND(Sheet2!B7,-4),IF(F38="이체 및 현금영수증",F36+F36*10%,IF(F38="이체 및 세금계산서",F36+F36*10%,IF(F38="이체 및 세금계산서",F36+F36*10%,)))))-F39</f>
        <v>1892000</v>
      </c>
      <c r="G40" s="138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2" t="s">
        <v>43</v>
      </c>
      <c r="G41" s="42"/>
      <c r="H41" s="6">
        <f>F40-(F37+F36)</f>
        <v>0</v>
      </c>
      <c r="I41" s="1"/>
    </row>
    <row r="42" spans="1:9" ht="16.5" customHeight="1">
      <c r="B42" s="12"/>
      <c r="C42" s="1"/>
      <c r="D42" s="1"/>
      <c r="E42" s="113"/>
      <c r="F42" s="113"/>
      <c r="G42" s="113"/>
      <c r="H42" s="113"/>
      <c r="I42" s="1"/>
    </row>
    <row r="43" spans="1:9">
      <c r="A43" s="41"/>
      <c r="B43" s="41"/>
      <c r="C43" s="1"/>
      <c r="D43" s="1"/>
      <c r="E43" s="113"/>
      <c r="F43" s="113"/>
      <c r="G43" s="113"/>
      <c r="H43" s="113"/>
      <c r="I43" s="1"/>
    </row>
    <row r="44" spans="1:9">
      <c r="C44" s="1"/>
      <c r="D44" s="1"/>
      <c r="E44" s="113"/>
      <c r="F44" s="113"/>
      <c r="G44" s="113"/>
      <c r="H44" s="11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1" t="s">
        <v>54</v>
      </c>
      <c r="B3" s="41"/>
      <c r="C3" s="41"/>
      <c r="E3" t="s">
        <v>47</v>
      </c>
      <c r="F3">
        <f>Sheet1!F36</f>
        <v>1720000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1342000</v>
      </c>
      <c r="D6" t="s">
        <v>50</v>
      </c>
    </row>
    <row r="8" spans="1:7">
      <c r="A8" s="41" t="s">
        <v>55</v>
      </c>
      <c r="B8" s="41"/>
      <c r="C8" s="41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2025-02-03T07:48:03Z</cp:lastPrinted>
  <dcterms:created xsi:type="dcterms:W3CDTF">2019-03-28T03:58:09Z</dcterms:created>
  <dcterms:modified xsi:type="dcterms:W3CDTF">2025-02-03T08:23:18Z</dcterms:modified>
</cp:coreProperties>
</file>