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C05A00CB-16AD-4091-8C6D-12B14FF8A028}" xr6:coauthVersionLast="47" xr6:coauthVersionMax="47" xr10:uidLastSave="{00000000-0000-0000-0000-000000000000}"/>
  <bookViews>
    <workbookView xWindow="-21495" yWindow="2730" windowWidth="20145" windowHeight="1881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<sst xmlns="http://schemas.openxmlformats.org/spreadsheetml/2006/main" count="108" uniqueCount="91">
  <si>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</si>
  <si>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</si>
  <si>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</si>
  <si>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</si>
  <si>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</si>
  <si>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</si>
  <si>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</si>
  <si>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</si>
  <si>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</si>
  <si>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</si>
  <si>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</si>
  <si>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</si>
  <si>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</si>
  <si>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</si>
  <si>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</si>
  <si>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</si>
  <si>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</si>
  <si>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</si>
  <si>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</si>
  <si>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</si>
  <si>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</si>
  <si>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</si>
  <si>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</si>
  <si>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</si>
  <si>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</si>
  <si>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</si>
  <si>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</si>
  <si>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</si>
  <si>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</si>
  <si>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</si>
  <si>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</si>
  <si>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</si>
  <si>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</si>
  <si>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</si>
  <si>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</si>
  <si>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</si>
  <si>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</si>
  <si>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</si>
  <si>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</si>
  <si>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</si>
  <si>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</si>
  <si>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</si>
  <si>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</si>
  <si>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</si>
  <si>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</si>
  <si>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</si>
  <si>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</si>
  <si>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</si>
  <si>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</si>
  <si>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</si>
  <si>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</si>
  <si>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</si>
  <si>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</si>
  <si>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</si>
  <si>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</si>
  <si>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</si>
  <si>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</si>
  <si>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</si>
  <si>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</si>
  <si>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</si>
  <si>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</si>
  <si>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</si>
  <si>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</si>
  <si>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</si>
  <si>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</si>
  <si>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</si>
  <si>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</si>
  <si>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</si>
  <si>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</si>
  <si>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</si>
  <si>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</si>
  <si>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</si>
  <si>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</si>
  <si>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</si>
  <si>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</si>
  <si>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MSI B760M-A WIFI DDR4</t>
    <phoneticPr fontId="1" type="noConversion"/>
  </si>
  <si>
    <t>msi rtx3080ti 슈프림 기존</t>
    <phoneticPr fontId="1" type="noConversion"/>
  </si>
  <si>
    <t>P31 하이닉스 사용</t>
    <phoneticPr fontId="1" type="noConversion"/>
  </si>
  <si>
    <t>마이크로닉스 Classic II 1050W 80PLUS GOLD 230V EU 풀모듈러</t>
    <phoneticPr fontId="1" type="noConversion"/>
  </si>
  <si>
    <t>13700k</t>
    <phoneticPr fontId="1" type="noConversion"/>
  </si>
  <si>
    <t>조립(수냉 및 셋팅비)</t>
  </si>
  <si>
    <t>커세어 수냉 기존사용 (컨트롤러있음)</t>
    <phoneticPr fontId="1" type="noConversion"/>
  </si>
  <si>
    <t>HYTE Y70 Touch Infinite (판다)</t>
    <phoneticPr fontId="1" type="noConversion"/>
  </si>
  <si>
    <t>아리 케이스갈이</t>
    <phoneticPr fontId="1" type="noConversion"/>
  </si>
  <si>
    <t>그래픽카드 4090슈프림 사이즈 확인완료 !!</t>
    <phoneticPr fontId="1" type="noConversion"/>
  </si>
  <si>
    <t>리안리 PC-O11D XL LOL 영혼의 꽃 아리 에디션 기존 부품조립 (전체탈거 ) usb 3.0 기존케이블OK</t>
    <phoneticPr fontId="1" type="noConversion"/>
  </si>
  <si>
    <t>아리케이스는  USB3.0 두개다 연결해서사용( 젠더는 인식불량)</t>
    <phoneticPr fontId="1" type="noConversion"/>
  </si>
  <si>
    <t xml:space="preserve">
</t>
    <phoneticPr fontId="1" type="noConversion"/>
  </si>
  <si>
    <t>김대형 (케이스갈이)</t>
    <phoneticPr fontId="1" type="noConversion"/>
  </si>
  <si>
    <t>230614 구매PC (판다에조립 )</t>
    <phoneticPr fontId="1" type="noConversion"/>
  </si>
  <si>
    <t>2월 3일 컴퓨터 가지고 방문하면 메인 컴퓨터만 먼저 작업 !!!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</si>
</sst>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8" borderId="14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left" vertical="top" wrapText="1"/>
    </xf>
    <xf numFmtId="0" fontId="2" fillId="7" borderId="6" xfId="0" applyFont="1" applyFill="1" applyBorder="1" applyAlignment="1">
      <alignment horizontal="left" vertical="top" wrapText="1"/>
    </xf>
    <xf numFmtId="0" fontId="2" fillId="7" borderId="7" xfId="0" applyFont="1" applyFill="1" applyBorder="1" applyAlignment="1">
      <alignment horizontal="left" vertical="top" wrapText="1"/>
    </xf>
    <xf numFmtId="0" fontId="2" fillId="7" borderId="8" xfId="0" applyFont="1" applyFill="1" applyBorder="1" applyAlignment="1">
      <alignment horizontal="left" vertical="top" wrapText="1"/>
    </xf>
    <xf numFmtId="0" fontId="2" fillId="7" borderId="9" xfId="0" applyFont="1" applyFill="1" applyBorder="1" applyAlignment="1">
      <alignment horizontal="left" vertical="top" wrapText="1"/>
    </xf>
    <xf numFmtId="0" fontId="2" fillId="7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4" zoomScaleNormal="100" zoomScaleSheetLayoutView="100" workbookViewId="0">
      <selection activeCell="C9" sqref="C9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88</v>
      </c>
      <c r="C1" s="38"/>
      <c r="D1" s="39"/>
      <c r="E1" s="112"/>
      <c r="F1" s="113"/>
      <c r="G1" s="113"/>
      <c r="H1" s="114"/>
    </row>
    <row r="2" spans="1:9" ht="22.5" customHeight="1">
      <c r="A2" s="15" t="s">
        <v>39</v>
      </c>
      <c r="B2" s="29">
        <v>1087243158</v>
      </c>
      <c r="C2" s="40"/>
      <c r="D2" s="41"/>
      <c r="E2" s="115"/>
      <c r="F2" s="36"/>
      <c r="G2" s="36"/>
      <c r="H2" s="116"/>
    </row>
    <row r="3" spans="1:9" ht="22.5" customHeight="1">
      <c r="A3" s="15" t="s">
        <v>40</v>
      </c>
      <c r="B3" s="16">
        <f ca="1">TODAY()</f>
        <v>45680</v>
      </c>
      <c r="C3" s="15" t="s">
        <v>41</v>
      </c>
      <c r="D3" s="18"/>
      <c r="E3" s="115"/>
      <c r="F3" s="36"/>
      <c r="G3" s="36"/>
      <c r="H3" s="116"/>
    </row>
    <row r="4" spans="1:9" ht="22.5" customHeight="1">
      <c r="A4" s="14" t="s">
        <v>38</v>
      </c>
      <c r="B4" s="44" t="s">
        <v>90</v>
      </c>
      <c r="C4" s="44"/>
      <c r="D4" s="45"/>
      <c r="E4" s="117"/>
      <c r="F4" s="118"/>
      <c r="G4" s="118"/>
      <c r="H4" s="119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9" t="s">
        <v>52</v>
      </c>
      <c r="B6" s="70"/>
      <c r="C6" s="55" t="s">
        <v>79</v>
      </c>
      <c r="D6" s="56"/>
      <c r="E6" s="3" t="s">
        <v>6</v>
      </c>
      <c r="F6" s="6">
        <v>0</v>
      </c>
      <c r="G6" s="3"/>
      <c r="H6" s="6">
        <f>F6*G6</f>
        <v>0</v>
      </c>
      <c r="I6" s="2"/>
    </row>
    <row r="7" spans="1:9" ht="24" customHeight="1">
      <c r="A7" s="71"/>
      <c r="B7" s="72"/>
      <c r="C7" s="55" t="s">
        <v>81</v>
      </c>
      <c r="D7" s="56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71"/>
      <c r="B8" s="72"/>
      <c r="C8" s="123" t="s">
        <v>75</v>
      </c>
      <c r="D8" s="124"/>
      <c r="E8" s="3" t="s">
        <v>7</v>
      </c>
      <c r="F8" s="6"/>
      <c r="G8" s="3">
        <v>1</v>
      </c>
      <c r="H8" s="6">
        <f t="shared" si="0"/>
        <v>0</v>
      </c>
      <c r="I8" s="2"/>
    </row>
    <row r="9" spans="1:9" ht="37.5" customHeight="1">
      <c r="A9" s="71"/>
      <c r="B9" s="72"/>
      <c r="C9" s="55" t="s">
        <v>59</v>
      </c>
      <c r="D9" s="56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71"/>
      <c r="B10" s="72"/>
      <c r="C10" s="55" t="s">
        <v>76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71"/>
      <c r="B11" s="72"/>
      <c r="C11" s="57"/>
      <c r="D11" s="58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71"/>
      <c r="B12" s="72"/>
      <c r="C12" s="59" t="s">
        <v>77</v>
      </c>
      <c r="D12" s="56"/>
      <c r="E12" s="3" t="s">
        <v>10</v>
      </c>
      <c r="F12" s="6">
        <v>0</v>
      </c>
      <c r="G12" s="3"/>
      <c r="H12" s="6">
        <f t="shared" si="0"/>
        <v>0</v>
      </c>
      <c r="I12" s="2"/>
    </row>
    <row r="13" spans="1:9" ht="24" customHeight="1">
      <c r="A13" s="71"/>
      <c r="B13" s="72"/>
      <c r="C13" s="49" t="s">
        <v>59</v>
      </c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71"/>
      <c r="B14" s="72"/>
      <c r="C14" s="60" t="s">
        <v>85</v>
      </c>
      <c r="D14" s="61"/>
      <c r="E14" s="3" t="s">
        <v>11</v>
      </c>
      <c r="F14" s="6">
        <v>0</v>
      </c>
      <c r="G14" s="3">
        <v>1</v>
      </c>
      <c r="H14" s="6">
        <f t="shared" si="0"/>
        <v>0</v>
      </c>
      <c r="I14" s="2"/>
    </row>
    <row r="15" spans="1:9" ht="24" customHeight="1">
      <c r="A15" s="71"/>
      <c r="B15" s="72"/>
      <c r="C15" s="49" t="s">
        <v>78</v>
      </c>
      <c r="D15" s="50"/>
      <c r="E15" s="3" t="s">
        <v>12</v>
      </c>
      <c r="F15" s="6"/>
      <c r="G15" s="3">
        <v>1</v>
      </c>
      <c r="H15" s="6">
        <f t="shared" si="0"/>
        <v>0</v>
      </c>
      <c r="I15" s="2"/>
    </row>
    <row r="16" spans="1:9" ht="24" customHeight="1">
      <c r="A16" s="71"/>
      <c r="B16" s="72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71"/>
      <c r="B17" s="72"/>
      <c r="C17" s="62" t="s">
        <v>80</v>
      </c>
      <c r="D17" s="63"/>
      <c r="E17" s="4" t="s">
        <v>15</v>
      </c>
      <c r="F17" s="7">
        <v>100000</v>
      </c>
      <c r="G17" s="4">
        <v>2</v>
      </c>
      <c r="H17" s="6">
        <f t="shared" si="0"/>
        <v>200000</v>
      </c>
      <c r="I17" s="2"/>
    </row>
    <row r="18" spans="1:9">
      <c r="A18" s="71"/>
      <c r="B18" s="72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71"/>
      <c r="B19" s="72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3" t="s">
        <v>53</v>
      </c>
      <c r="B20" s="74"/>
      <c r="C20" s="46" t="s">
        <v>16</v>
      </c>
      <c r="D20" s="46"/>
      <c r="E20" s="64">
        <f>SUM(H6:H19)</f>
        <v>200000</v>
      </c>
      <c r="F20" s="64"/>
      <c r="G20" s="24">
        <v>1</v>
      </c>
      <c r="H20" s="122" t="s">
        <v>18</v>
      </c>
      <c r="I20" s="2"/>
    </row>
    <row r="21" spans="1:9" ht="12.75" customHeight="1">
      <c r="A21" s="75"/>
      <c r="B21" s="76"/>
      <c r="C21" s="46"/>
      <c r="D21" s="46"/>
      <c r="E21" s="64">
        <f>E20*G20</f>
        <v>200000</v>
      </c>
      <c r="F21" s="64"/>
      <c r="G21" s="64"/>
      <c r="H21" s="122"/>
      <c r="I21" s="2"/>
    </row>
    <row r="22" spans="1:9" ht="12.75" customHeight="1">
      <c r="A22" s="75"/>
      <c r="B22" s="76"/>
      <c r="C22" s="46"/>
      <c r="D22" s="46"/>
      <c r="E22" s="64"/>
      <c r="F22" s="64"/>
      <c r="G22" s="64"/>
      <c r="H22" s="122"/>
      <c r="I22" s="2"/>
    </row>
    <row r="23" spans="1:9" ht="17.25" customHeight="1">
      <c r="A23" s="75"/>
      <c r="B23" s="76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7"/>
      <c r="B24" s="78"/>
      <c r="C24" s="49" t="s">
        <v>86</v>
      </c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5" t="s">
        <v>87</v>
      </c>
      <c r="B25" s="96"/>
      <c r="C25" s="92" t="s">
        <v>83</v>
      </c>
      <c r="D25" s="50"/>
      <c r="E25" s="5"/>
      <c r="F25" s="6"/>
      <c r="G25" s="3"/>
      <c r="H25" s="6">
        <f>F25*G25</f>
        <v>0</v>
      </c>
      <c r="I25" s="2"/>
    </row>
    <row r="26" spans="1:9">
      <c r="A26" s="97"/>
      <c r="B26" s="98"/>
      <c r="C26" s="92" t="s">
        <v>82</v>
      </c>
      <c r="D26" s="50"/>
      <c r="E26" s="5" t="s">
        <v>14</v>
      </c>
      <c r="F26" s="6">
        <v>680000</v>
      </c>
      <c r="G26" s="3">
        <v>1</v>
      </c>
      <c r="H26" s="6">
        <f t="shared" ref="H26:H32" si="1">F26*G26</f>
        <v>680000</v>
      </c>
      <c r="I26" s="2"/>
    </row>
    <row r="27" spans="1:9">
      <c r="A27" s="97"/>
      <c r="B27" s="98"/>
      <c r="C27" s="62" t="s">
        <v>84</v>
      </c>
      <c r="D27" s="63"/>
      <c r="E27" s="5"/>
      <c r="F27" s="6"/>
      <c r="G27" s="3"/>
      <c r="H27" s="6">
        <f t="shared" si="1"/>
        <v>0</v>
      </c>
      <c r="I27" s="2"/>
    </row>
    <row r="28" spans="1:9">
      <c r="A28" s="97"/>
      <c r="B28" s="98"/>
      <c r="C28" s="79"/>
      <c r="D28" s="63"/>
      <c r="E28" s="5"/>
      <c r="F28" s="6"/>
      <c r="G28" s="3"/>
      <c r="H28" s="6">
        <f t="shared" si="1"/>
        <v>0</v>
      </c>
      <c r="I28" s="2"/>
    </row>
    <row r="29" spans="1:9">
      <c r="A29" s="97"/>
      <c r="B29" s="98"/>
      <c r="C29" s="62" t="s">
        <v>89</v>
      </c>
      <c r="D29" s="63"/>
      <c r="E29" s="5"/>
      <c r="F29" s="6"/>
      <c r="G29" s="3"/>
      <c r="H29" s="6">
        <f t="shared" si="1"/>
        <v>0</v>
      </c>
      <c r="I29" s="2"/>
    </row>
    <row r="30" spans="1:9">
      <c r="A30" s="97"/>
      <c r="B30" s="98"/>
      <c r="C30" s="62"/>
      <c r="D30" s="63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7"/>
      <c r="B31" s="98"/>
      <c r="C31" s="62"/>
      <c r="D31" s="63"/>
      <c r="E31" s="5"/>
      <c r="F31" s="6"/>
      <c r="G31" s="3"/>
      <c r="H31" s="6">
        <f t="shared" si="1"/>
        <v>0</v>
      </c>
      <c r="I31" s="2"/>
    </row>
    <row r="32" spans="1:9" hidden="1">
      <c r="A32" s="99"/>
      <c r="B32" s="100"/>
      <c r="C32" s="62"/>
      <c r="D32" s="63"/>
      <c r="E32" s="5"/>
      <c r="F32" s="6"/>
      <c r="G32" s="3"/>
      <c r="H32" s="6">
        <f t="shared" si="1"/>
        <v>0</v>
      </c>
      <c r="I32" s="2"/>
    </row>
    <row r="33" spans="1:9" ht="13.5" customHeight="1">
      <c r="A33" s="101" t="s">
        <v>29</v>
      </c>
      <c r="B33" s="102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65">
        <f>SUM(H24:H32)</f>
        <v>680000</v>
      </c>
      <c r="F33" s="66"/>
      <c r="G33" s="66"/>
      <c r="H33" s="120" t="s">
        <v>18</v>
      </c>
      <c r="I33" s="2"/>
    </row>
    <row r="34" spans="1:9" ht="14.25" customHeight="1">
      <c r="A34" s="103"/>
      <c r="B34" s="104"/>
      <c r="C34" s="88"/>
      <c r="D34" s="89"/>
      <c r="E34" s="67"/>
      <c r="F34" s="68"/>
      <c r="G34" s="68"/>
      <c r="H34" s="121"/>
      <c r="I34" s="2"/>
    </row>
    <row r="35" spans="1:9" ht="16.5" customHeight="1">
      <c r="A35" s="93" t="s">
        <v>32</v>
      </c>
      <c r="B35" s="94"/>
      <c r="C35" s="84" t="b">
        <f>IF(F37="카드+현금",Sheet3!C11,IF(F37="현금+카드",Sheet3!C4))</f>
        <v>0</v>
      </c>
      <c r="D35" s="85"/>
      <c r="E35" s="8" t="s">
        <v>4</v>
      </c>
      <c r="F35" s="127">
        <f>SUM(E21,E33)</f>
        <v>880000</v>
      </c>
      <c r="G35" s="127"/>
      <c r="H35" s="9" t="s">
        <v>18</v>
      </c>
      <c r="I35" s="2"/>
    </row>
    <row r="36" spans="1:9" ht="16.5" customHeight="1">
      <c r="A36" s="93" t="s">
        <v>31</v>
      </c>
      <c r="B36" s="94"/>
      <c r="C36" s="82" t="b">
        <f>IF(F37="카드+현금",Sheet3!C9,IF(F37="현금+카드",Sheet3!C6))</f>
        <v>0</v>
      </c>
      <c r="D36" s="83"/>
      <c r="E36" s="8" t="s">
        <v>19</v>
      </c>
      <c r="F36" s="125">
        <f>F35*1.1-F35</f>
        <v>88000.000000000116</v>
      </c>
      <c r="G36" s="126"/>
      <c r="H36" s="10"/>
      <c r="I36" s="2"/>
    </row>
    <row r="37" spans="1:9" ht="17.25" customHeight="1">
      <c r="A37" s="93" t="s">
        <v>27</v>
      </c>
      <c r="B37" s="94"/>
      <c r="C37" s="106"/>
      <c r="D37" s="107"/>
      <c r="E37" s="8" t="s">
        <v>26</v>
      </c>
      <c r="F37" s="80" t="s">
        <v>74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101" t="s">
        <v>28</v>
      </c>
      <c r="B38" s="102"/>
      <c r="C38" s="108">
        <f>SUM(C35:C36)-C37</f>
        <v>0</v>
      </c>
      <c r="D38" s="109"/>
      <c r="E38" s="21" t="s">
        <v>27</v>
      </c>
      <c r="F38" s="129"/>
      <c r="G38" s="130"/>
      <c r="H38" s="131"/>
      <c r="I38" s="2"/>
    </row>
    <row r="39" spans="1:9" ht="20.25" customHeight="1">
      <c r="A39" s="103"/>
      <c r="B39" s="104"/>
      <c r="C39" s="110"/>
      <c r="D39" s="111"/>
      <c r="E39" s="25" t="s">
        <v>20</v>
      </c>
      <c r="F39" s="128">
        <f>IF(F37="현금(이체X)",F35,IF(F37="웹결제",ROUND(Sheet2!B7,-4),IF(F37="이체 및 현금영수증",F35+F35*10%,IF(F37="이체 및 세금계산서",F35+F35*10%,IF(F37="이체 및 세금계산서",F35+F35*10%,)))))-F38</f>
        <v>968000</v>
      </c>
      <c r="G39" s="12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5" t="s">
        <v>55</v>
      </c>
      <c r="F41" s="105"/>
      <c r="G41" s="105"/>
      <c r="H41" s="105"/>
      <c r="I41" s="2"/>
    </row>
    <row r="42" spans="1:9">
      <c r="A42" s="36"/>
      <c r="B42" s="36"/>
      <c r="C42" s="2"/>
      <c r="D42" s="2"/>
      <c r="E42" s="105"/>
      <c r="F42" s="105"/>
      <c r="G42" s="105"/>
      <c r="H42" s="105"/>
      <c r="I42" s="2"/>
    </row>
    <row r="43" spans="1:9">
      <c r="C43" s="2"/>
      <c r="D43" s="2"/>
      <c r="E43" s="105"/>
      <c r="F43" s="105"/>
      <c r="G43" s="105"/>
      <c r="H43" s="105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69</v>
      </c>
      <c r="B3" s="36"/>
      <c r="C3" s="36"/>
      <c r="E3" t="s">
        <v>62</v>
      </c>
      <c r="F3">
        <f>Sheet1!F35</f>
        <v>880000</v>
      </c>
    </row>
    <row r="4" spans="1:7">
      <c r="A4" t="s">
        <v>68</v>
      </c>
      <c r="B4" s="30" t="s">
        <v>66</v>
      </c>
      <c r="C4" s="32">
        <v>500000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418000.00000000006</v>
      </c>
      <c r="D6" t="s">
        <v>65</v>
      </c>
    </row>
    <row r="8" spans="1:7">
      <c r="A8" s="36" t="s">
        <v>70</v>
      </c>
      <c r="B8" s="36"/>
      <c r="C8" s="36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880000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880000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880000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2023-08-31T04:50:14Z</cp:lastPrinted>
  <dcterms:created xsi:type="dcterms:W3CDTF">2019-03-28T03:58:09Z</dcterms:created>
  <dcterms:modified xsi:type="dcterms:W3CDTF">2025-01-23T09:01:56Z</dcterms:modified>
</cp:coreProperties>
</file>