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165833C-CF8D-4750-B135-C58912AD3FED}" xr6:coauthVersionLast="47" xr6:coauthVersionMax="47" xr10:uidLastSave="{00000000-0000-0000-0000-000000000000}"/>
  <bookViews>
    <workbookView xWindow="6420" yWindow="915" windowWidth="21600" windowHeight="1351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<sst xmlns="http://schemas.openxmlformats.org/spreadsheetml/2006/main" count="108" uniqueCount="95">
  <si>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</si>
  <si>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</si>
  <si>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</si>
  <si>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</si>
  <si>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</si>
  <si>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</si>
  <si>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</si>
  <si>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</si>
  <si>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</si>
  <si>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</si>
  <si>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</si>
  <si>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</si>
  <si>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</si>
  <si>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</si>
  <si>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</si>
  <si>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</si>
  <si>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</si>
  <si>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</si>
  <si>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</si>
  <si>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</si>
  <si>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</si>
  <si>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</si>
  <si>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</si>
  <si>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</si>
  <si>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</si>
  <si>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</si>
  <si>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</si>
  <si>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</si>
  <si>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</si>
  <si>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</si>
  <si>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</si>
  <si>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</si>
  <si>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</si>
  <si>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</si>
  <si>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</si>
  <si>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</si>
  <si>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</si>
  <si>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</si>
  <si>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</si>
  <si>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</si>
  <si>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</si>
  <si>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</si>
  <si>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</si>
  <si>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</si>
  <si>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</si>
  <si>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</si>
  <si>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</si>
  <si>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</si>
  <si>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</si>
  <si>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</si>
  <si>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</si>
  <si>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</si>
  <si>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</si>
  <si>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</si>
  <si>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</si>
  <si>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</si>
  <si>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</si>
  <si>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</si>
  <si>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</si>
  <si>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</si>
  <si>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</si>
  <si>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</si>
  <si>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</si>
  <si>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</si>
  <si>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</si>
  <si>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</si>
  <si>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</si>
  <si>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</si>
  <si>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</si>
  <si>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</si>
  <si>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</si>
  <si>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</si>
  <si>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ADATA DDR5-6000 CL30 LANCER RGB 화이트 패키지 서린 (32GB(16Gx2))</t>
    <phoneticPr fontId="1" type="noConversion"/>
  </si>
  <si>
    <t>솔리다임 P44 Pro M.2 NVMe  (1TB)</t>
    <phoneticPr fontId="1" type="noConversion"/>
  </si>
  <si>
    <t>Western Digital WD Blue 7200/256M (WD20EZBX, 2TB)</t>
    <phoneticPr fontId="1" type="noConversion"/>
  </si>
  <si>
    <t>HDD</t>
    <phoneticPr fontId="1" type="noConversion"/>
  </si>
  <si>
    <t xml:space="preserve">마이크로닉스 Classic II 1050W 80PLUS골드 풀모듈러 ATX3.1 화이트 </t>
    <phoneticPr fontId="1" type="noConversion"/>
  </si>
  <si>
    <t xml:space="preserve"> UNI FAN SL-INF 120 RGB 정방향! 후면팬 ! 1팩</t>
    <phoneticPr fontId="1" type="noConversion"/>
  </si>
  <si>
    <t>케이스후면</t>
    <phoneticPr fontId="1" type="noConversion"/>
  </si>
  <si>
    <t>UNI FAN SL-INF 120 RGB 리버스 (화이트)역방향</t>
    <phoneticPr fontId="1" type="noConversion"/>
  </si>
  <si>
    <t>시스템쿨러</t>
    <phoneticPr fontId="1" type="noConversion"/>
  </si>
  <si>
    <t>컨트롤러</t>
    <phoneticPr fontId="1" type="noConversion"/>
  </si>
  <si>
    <t xml:space="preserve"> UNI FAN SL-INF 120 RGB WHITE (3PACK/Controller)정방향</t>
    <phoneticPr fontId="1" type="noConversion"/>
  </si>
  <si>
    <t>최중익 (최종수정본)</t>
    <phoneticPr fontId="1" type="noConversion"/>
  </si>
  <si>
    <t>AMD 라이젠7-5세대 7700x((9700X비교성능높음)</t>
    <phoneticPr fontId="1" type="noConversion"/>
  </si>
  <si>
    <t xml:space="preserve">UNI HUB TL Series 컨트롤러 (WHITE) 1개추가 </t>
    <phoneticPr fontId="1" type="noConversion"/>
  </si>
  <si>
    <t>계약금</t>
    <phoneticPr fontId="1" type="noConversion"/>
  </si>
  <si>
    <t>ASRock X870 Pro RS WiFi</t>
    <phoneticPr fontId="1" type="noConversion"/>
  </si>
  <si>
    <t>PANO 100L 프로젝트 제로 (화이트)</t>
    <phoneticPr fontId="1" type="noConversion"/>
  </si>
  <si>
    <t>NEBULA DN-360S ARGB (화이트) 수냉디지탈</t>
    <phoneticPr fontId="1" type="noConversion"/>
  </si>
  <si>
    <t>수냉쿨러</t>
    <phoneticPr fontId="1" type="noConversion"/>
  </si>
  <si>
    <t>USB확장</t>
    <phoneticPr fontId="1" type="noConversion"/>
  </si>
  <si>
    <t>컨트롤러 빼고- RGB연동 USB 확장젠더추가 1:2</t>
    <phoneticPr fontId="1" type="noConversion"/>
  </si>
  <si>
    <t xml:space="preserve">갤럭시 BOY GeForce RTX 4070 Ti SUPER EX GAMER WHITE OC V2 D6X 16GB </t>
    <phoneticPr fontId="1" type="noConversion"/>
  </si>
  <si>
    <t xml:space="preserve">퀵으로 배송 착불 3만원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</si>
</sst>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12" borderId="5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67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16">
        <v>1045813915</v>
      </c>
      <c r="C2" s="43"/>
      <c r="D2" s="44"/>
      <c r="E2" s="121"/>
      <c r="F2" s="122"/>
      <c r="G2" s="122"/>
      <c r="H2" s="123"/>
    </row>
    <row r="3" spans="1:9" ht="22.5" customHeight="1">
      <c r="A3" s="15" t="s">
        <v>35</v>
      </c>
      <c r="B3" s="17">
        <f ca="1">TODAY()</f>
        <v>45673</v>
      </c>
      <c r="C3" s="15" t="s">
        <v>36</v>
      </c>
      <c r="D3" s="18"/>
      <c r="E3" s="121"/>
      <c r="F3" s="122"/>
      <c r="G3" s="122"/>
      <c r="H3" s="123"/>
    </row>
    <row r="4" spans="1:9" ht="22.5" customHeight="1">
      <c r="A4" s="19" t="s">
        <v>33</v>
      </c>
      <c r="B4" s="47" t="s">
        <v>94</v>
      </c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3" t="s">
        <v>68</v>
      </c>
      <c r="B6" s="74"/>
      <c r="C6" s="130" t="s">
        <v>84</v>
      </c>
      <c r="D6" s="63"/>
      <c r="E6" s="21" t="s">
        <v>6</v>
      </c>
      <c r="F6" s="22">
        <v>445000</v>
      </c>
      <c r="G6" s="21">
        <v>1</v>
      </c>
      <c r="H6" s="22">
        <f>F6*G6</f>
        <v>445000</v>
      </c>
      <c r="I6" s="1"/>
    </row>
    <row r="7" spans="1:9" ht="24" customHeight="1">
      <c r="A7" s="75"/>
      <c r="B7" s="76"/>
      <c r="C7" s="131" t="s">
        <v>82</v>
      </c>
      <c r="D7" s="132"/>
      <c r="E7" s="23" t="s">
        <v>11</v>
      </c>
      <c r="F7" s="22">
        <v>155000</v>
      </c>
      <c r="G7" s="21">
        <v>1</v>
      </c>
      <c r="H7" s="22">
        <f t="shared" ref="H7:H20" si="0">F7*G7</f>
        <v>155000</v>
      </c>
      <c r="I7" s="1"/>
    </row>
    <row r="8" spans="1:9" ht="25.5" customHeight="1">
      <c r="A8" s="75"/>
      <c r="B8" s="76"/>
      <c r="C8" s="133" t="s">
        <v>87</v>
      </c>
      <c r="D8" s="134"/>
      <c r="E8" s="21" t="s">
        <v>7</v>
      </c>
      <c r="F8" s="22">
        <v>390000</v>
      </c>
      <c r="G8" s="21">
        <v>1</v>
      </c>
      <c r="H8" s="22">
        <f t="shared" si="0"/>
        <v>390000</v>
      </c>
      <c r="I8" s="1"/>
    </row>
    <row r="9" spans="1:9" ht="37.5" customHeight="1">
      <c r="A9" s="75"/>
      <c r="B9" s="76"/>
      <c r="C9" s="130" t="s">
        <v>72</v>
      </c>
      <c r="D9" s="63"/>
      <c r="E9" s="21" t="s">
        <v>8</v>
      </c>
      <c r="F9" s="22">
        <v>165000</v>
      </c>
      <c r="G9" s="21">
        <v>1</v>
      </c>
      <c r="H9" s="22">
        <f t="shared" si="0"/>
        <v>165000</v>
      </c>
      <c r="I9" s="1"/>
    </row>
    <row r="10" spans="1:9" ht="24" customHeight="1">
      <c r="A10" s="75"/>
      <c r="B10" s="76"/>
      <c r="C10" s="58" t="s">
        <v>89</v>
      </c>
      <c r="D10" s="59"/>
      <c r="E10" s="21" t="s">
        <v>90</v>
      </c>
      <c r="F10" s="22">
        <v>130000</v>
      </c>
      <c r="G10" s="21">
        <v>1</v>
      </c>
      <c r="H10" s="22">
        <f t="shared" si="0"/>
        <v>130000</v>
      </c>
      <c r="I10" s="1"/>
    </row>
    <row r="11" spans="1:9" ht="24" customHeight="1">
      <c r="A11" s="75"/>
      <c r="B11" s="76"/>
      <c r="C11" s="60" t="s">
        <v>93</v>
      </c>
      <c r="D11" s="61"/>
      <c r="E11" s="21" t="s">
        <v>9</v>
      </c>
      <c r="F11" s="22">
        <v>1330000</v>
      </c>
      <c r="G11" s="21">
        <v>1</v>
      </c>
      <c r="H11" s="22">
        <f t="shared" si="0"/>
        <v>1330000</v>
      </c>
      <c r="I11" s="1"/>
    </row>
    <row r="12" spans="1:9" ht="24" customHeight="1">
      <c r="A12" s="75"/>
      <c r="B12" s="76"/>
      <c r="C12" s="62" t="s">
        <v>73</v>
      </c>
      <c r="D12" s="63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5"/>
      <c r="B13" s="76"/>
      <c r="C13" s="64" t="s">
        <v>74</v>
      </c>
      <c r="D13" s="65"/>
      <c r="E13" s="21" t="s">
        <v>75</v>
      </c>
      <c r="F13" s="22">
        <v>85000</v>
      </c>
      <c r="G13" s="21">
        <v>1</v>
      </c>
      <c r="H13" s="22">
        <f t="shared" si="0"/>
        <v>85000</v>
      </c>
      <c r="I13" s="1"/>
    </row>
    <row r="14" spans="1:9" ht="29.25" customHeight="1">
      <c r="A14" s="75"/>
      <c r="B14" s="76"/>
      <c r="C14" s="64" t="s">
        <v>88</v>
      </c>
      <c r="D14" s="65"/>
      <c r="E14" s="21" t="s">
        <v>61</v>
      </c>
      <c r="F14" s="22">
        <v>118000</v>
      </c>
      <c r="G14" s="21">
        <v>1</v>
      </c>
      <c r="H14" s="22">
        <f t="shared" si="0"/>
        <v>118000</v>
      </c>
      <c r="I14" s="1"/>
    </row>
    <row r="15" spans="1:9" ht="24" customHeight="1">
      <c r="A15" s="75"/>
      <c r="B15" s="76"/>
      <c r="C15" s="52" t="s">
        <v>76</v>
      </c>
      <c r="D15" s="53"/>
      <c r="E15" s="21" t="s">
        <v>62</v>
      </c>
      <c r="F15" s="22">
        <v>210000</v>
      </c>
      <c r="G15" s="21">
        <v>1</v>
      </c>
      <c r="H15" s="22">
        <f t="shared" si="0"/>
        <v>210000</v>
      </c>
      <c r="I15" s="1"/>
    </row>
    <row r="16" spans="1:9" ht="24" customHeight="1">
      <c r="A16" s="75"/>
      <c r="B16" s="76"/>
      <c r="C16" s="54" t="s">
        <v>77</v>
      </c>
      <c r="D16" s="55"/>
      <c r="E16" s="21" t="s">
        <v>78</v>
      </c>
      <c r="F16" s="22">
        <v>47000</v>
      </c>
      <c r="G16" s="21">
        <v>1</v>
      </c>
      <c r="H16" s="22">
        <f t="shared" si="0"/>
        <v>47000</v>
      </c>
      <c r="I16" s="1"/>
    </row>
    <row r="17" spans="1:9">
      <c r="A17" s="75"/>
      <c r="B17" s="76"/>
      <c r="C17" s="66" t="s">
        <v>69</v>
      </c>
      <c r="D17" s="67"/>
      <c r="E17" s="24" t="s">
        <v>63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75"/>
      <c r="B18" s="76"/>
      <c r="C18" s="83" t="s">
        <v>70</v>
      </c>
      <c r="D18" s="67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75"/>
      <c r="B19" s="76"/>
      <c r="C19" s="56" t="s">
        <v>71</v>
      </c>
      <c r="D19" s="57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75"/>
      <c r="B20" s="76"/>
      <c r="C20" s="50" t="s">
        <v>79</v>
      </c>
      <c r="D20" s="51"/>
      <c r="E20" s="24" t="s">
        <v>80</v>
      </c>
      <c r="F20" s="25">
        <v>47000</v>
      </c>
      <c r="G20" s="24">
        <v>3</v>
      </c>
      <c r="H20" s="22">
        <f t="shared" si="0"/>
        <v>141000</v>
      </c>
      <c r="I20" s="1"/>
    </row>
    <row r="21" spans="1:9" ht="12.75" customHeight="1">
      <c r="A21" s="77" t="s">
        <v>60</v>
      </c>
      <c r="B21" s="78"/>
      <c r="C21" s="49" t="s">
        <v>12</v>
      </c>
      <c r="D21" s="49"/>
      <c r="E21" s="68">
        <f>SUM(H6:H20)</f>
        <v>3431000</v>
      </c>
      <c r="F21" s="68"/>
      <c r="G21" s="26">
        <v>1</v>
      </c>
      <c r="H21" s="129" t="s">
        <v>14</v>
      </c>
      <c r="I21" s="1"/>
    </row>
    <row r="22" spans="1:9" ht="12.75" customHeight="1">
      <c r="A22" s="79"/>
      <c r="B22" s="80"/>
      <c r="C22" s="49"/>
      <c r="D22" s="49"/>
      <c r="E22" s="68">
        <f>E21*G21</f>
        <v>3431000</v>
      </c>
      <c r="F22" s="68"/>
      <c r="G22" s="68"/>
      <c r="H22" s="129"/>
      <c r="I22" s="1"/>
    </row>
    <row r="23" spans="1:9" ht="12.75" customHeight="1">
      <c r="A23" s="79"/>
      <c r="B23" s="80"/>
      <c r="C23" s="49"/>
      <c r="D23" s="49"/>
      <c r="E23" s="68"/>
      <c r="F23" s="68"/>
      <c r="G23" s="68"/>
      <c r="H23" s="129"/>
      <c r="I23" s="1"/>
    </row>
    <row r="24" spans="1:9" ht="17.25" customHeight="1">
      <c r="A24" s="79"/>
      <c r="B24" s="80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1"/>
      <c r="B25" s="82"/>
      <c r="C25" s="64" t="s">
        <v>85</v>
      </c>
      <c r="D25" s="65"/>
      <c r="E25" s="28" t="s">
        <v>81</v>
      </c>
      <c r="F25" s="22">
        <v>49000</v>
      </c>
      <c r="G25" s="21"/>
      <c r="H25" s="22">
        <f>F25*G25</f>
        <v>0</v>
      </c>
      <c r="I25" s="1"/>
    </row>
    <row r="26" spans="1:9" ht="25.15" customHeight="1">
      <c r="A26" s="101" t="s">
        <v>66</v>
      </c>
      <c r="B26" s="102"/>
      <c r="C26" s="84" t="s">
        <v>92</v>
      </c>
      <c r="D26" s="84"/>
      <c r="E26" s="28" t="s">
        <v>91</v>
      </c>
      <c r="F26" s="22">
        <v>15000</v>
      </c>
      <c r="G26" s="21">
        <v>1</v>
      </c>
      <c r="H26" s="22">
        <f>F26*G26</f>
        <v>15000</v>
      </c>
      <c r="I26" s="1"/>
    </row>
    <row r="27" spans="1:9">
      <c r="A27" s="103"/>
      <c r="B27" s="104"/>
      <c r="C27" s="84"/>
      <c r="D27" s="84"/>
      <c r="E27" s="28"/>
      <c r="F27" s="22"/>
      <c r="G27" s="21"/>
      <c r="H27" s="22">
        <f t="shared" ref="H27:H33" si="1">F27*G27</f>
        <v>0</v>
      </c>
      <c r="I27" s="1"/>
    </row>
    <row r="28" spans="1:9">
      <c r="A28" s="103"/>
      <c r="B28" s="104"/>
      <c r="C28" s="84"/>
      <c r="D28" s="84"/>
      <c r="E28" s="28"/>
      <c r="F28" s="22"/>
      <c r="G28" s="21"/>
      <c r="H28" s="22">
        <f t="shared" si="1"/>
        <v>0</v>
      </c>
      <c r="I28" s="1"/>
    </row>
    <row r="29" spans="1:9">
      <c r="A29" s="103"/>
      <c r="B29" s="104"/>
      <c r="C29" s="84"/>
      <c r="D29" s="84"/>
      <c r="E29" s="28"/>
      <c r="F29" s="22"/>
      <c r="G29" s="21"/>
      <c r="H29" s="22">
        <f t="shared" si="1"/>
        <v>0</v>
      </c>
      <c r="I29" s="1"/>
    </row>
    <row r="30" spans="1:9">
      <c r="A30" s="103"/>
      <c r="B30" s="104"/>
      <c r="C30" s="84"/>
      <c r="D30" s="84"/>
      <c r="E30" s="28"/>
      <c r="F30" s="22"/>
      <c r="G30" s="21"/>
      <c r="H30" s="22">
        <f t="shared" si="1"/>
        <v>0</v>
      </c>
      <c r="I30" s="1"/>
    </row>
    <row r="31" spans="1:9">
      <c r="A31" s="103"/>
      <c r="B31" s="104"/>
      <c r="C31" s="84" t="s">
        <v>86</v>
      </c>
      <c r="D31" s="84"/>
      <c r="E31" s="29" t="s">
        <v>86</v>
      </c>
      <c r="F31" s="30">
        <v>2000000</v>
      </c>
      <c r="G31" s="31">
        <v>-1</v>
      </c>
      <c r="H31" s="30">
        <f t="shared" si="1"/>
        <v>-2000000</v>
      </c>
      <c r="I31" s="1"/>
    </row>
    <row r="32" spans="1:9" ht="16.5" hidden="1" customHeight="1">
      <c r="A32" s="103"/>
      <c r="B32" s="104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5"/>
      <c r="B33" s="106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7" t="s">
        <v>24</v>
      </c>
      <c r="B34" s="108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9">
        <f>SUM(H25:H33)</f>
        <v>-1985000</v>
      </c>
      <c r="F34" s="70"/>
      <c r="G34" s="70"/>
      <c r="H34" s="127" t="s">
        <v>14</v>
      </c>
      <c r="I34" s="1"/>
    </row>
    <row r="35" spans="1:9" ht="14.25" customHeight="1">
      <c r="A35" s="109"/>
      <c r="B35" s="110"/>
      <c r="C35" s="93"/>
      <c r="D35" s="94"/>
      <c r="E35" s="71"/>
      <c r="F35" s="72"/>
      <c r="G35" s="72"/>
      <c r="H35" s="128"/>
      <c r="I35" s="1"/>
    </row>
    <row r="36" spans="1:9" ht="16.5" customHeight="1">
      <c r="A36" s="99" t="s">
        <v>27</v>
      </c>
      <c r="B36" s="100"/>
      <c r="C36" s="89" t="b">
        <f>IF(F38="카드+현금",Sheet3!C11,IF(F38="현금+카드",Sheet3!C4))</f>
        <v>0</v>
      </c>
      <c r="D36" s="90"/>
      <c r="E36" s="32" t="s">
        <v>4</v>
      </c>
      <c r="F36" s="137">
        <f>SUM(E22,E34)</f>
        <v>1446000</v>
      </c>
      <c r="G36" s="137"/>
      <c r="H36" s="33" t="s">
        <v>14</v>
      </c>
      <c r="I36" s="1"/>
    </row>
    <row r="37" spans="1:9" ht="16.5" customHeight="1">
      <c r="A37" s="99" t="s">
        <v>26</v>
      </c>
      <c r="B37" s="100"/>
      <c r="C37" s="87" t="b">
        <f>IF(F38="카드+현금",Sheet3!C9,IF(F38="현금+카드",Sheet3!C6))</f>
        <v>0</v>
      </c>
      <c r="D37" s="88"/>
      <c r="E37" s="32" t="s">
        <v>15</v>
      </c>
      <c r="F37" s="135">
        <f>F36*1.1-F36</f>
        <v>144600.00000000023</v>
      </c>
      <c r="G37" s="136"/>
      <c r="H37" s="34"/>
      <c r="I37" s="1"/>
    </row>
    <row r="38" spans="1:9" ht="17.25" customHeight="1">
      <c r="A38" s="99" t="s">
        <v>22</v>
      </c>
      <c r="B38" s="100"/>
      <c r="C38" s="112"/>
      <c r="D38" s="113"/>
      <c r="E38" s="32" t="s">
        <v>21</v>
      </c>
      <c r="F38" s="85" t="s">
        <v>58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36" t="s">
        <v>59</v>
      </c>
      <c r="F39" s="139"/>
      <c r="G39" s="140"/>
      <c r="H39" s="141"/>
      <c r="I39" s="1"/>
    </row>
    <row r="40" spans="1:9" ht="20.25" customHeight="1">
      <c r="A40" s="109"/>
      <c r="B40" s="110"/>
      <c r="C40" s="116"/>
      <c r="D40" s="117"/>
      <c r="E40" s="37" t="s">
        <v>16</v>
      </c>
      <c r="F40" s="138">
        <f>IF(F38="현금(이체X)",F36,IF(F38="웹결제",ROUND(Sheet2!B7,-4),IF(F38="이체 및 현금영수증",F36+F36*10%,IF(F38="이체 및 세금계산서",F36+F36*10%,IF(F38="이체 및 세금계산서",F36+F36*10%,)))))-F39</f>
        <v>1590600</v>
      </c>
      <c r="G40" s="138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1"/>
      <c r="F42" s="111"/>
      <c r="G42" s="111"/>
      <c r="H42" s="111"/>
      <c r="I42" s="1"/>
    </row>
    <row r="43" spans="1:9">
      <c r="A43" s="39"/>
      <c r="B43" s="39"/>
      <c r="C43" s="1"/>
      <c r="D43" s="1"/>
      <c r="E43" s="111"/>
      <c r="F43" s="111"/>
      <c r="G43" s="111"/>
      <c r="H43" s="111"/>
      <c r="I43" s="1"/>
    </row>
    <row r="44" spans="1:9">
      <c r="C44" s="1"/>
      <c r="D44" s="1"/>
      <c r="E44" s="111"/>
      <c r="F44" s="111"/>
      <c r="G44" s="111"/>
      <c r="H44" s="11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1446000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1040600.0000000001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1446000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1446000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1446000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2025-01-05T10:29:15Z</cp:lastPrinted>
  <dcterms:created xsi:type="dcterms:W3CDTF">2019-03-28T03:58:09Z</dcterms:created>
  <dcterms:modified xsi:type="dcterms:W3CDTF">2025-01-16T07:45:33Z</dcterms:modified>
</cp:coreProperties>
</file>