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3CA8411-A572-4167-9F27-9F50EEA190D1}" xr6:coauthVersionLast="47" xr6:coauthVersionMax="47" xr10:uidLastSave="{00000000-0000-0000-0000-000000000000}"/>
  <bookViews>
    <workbookView xWindow="3765" yWindow="3765" windowWidth="216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<sst xmlns="http://schemas.openxmlformats.org/spreadsheetml/2006/main" count="104" uniqueCount="91">
  <si>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</si>
  <si>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</si>
  <si>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</si>
  <si>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</si>
  <si>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</si>
  <si>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</si>
  <si>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</si>
  <si>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</si>
  <si>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</si>
  <si>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</si>
  <si>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</si>
  <si>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</si>
  <si>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</si>
  <si>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</si>
  <si>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</si>
  <si>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</si>
  <si>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</si>
  <si>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</si>
  <si>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</si>
  <si>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</si>
  <si>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</si>
  <si>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</si>
  <si>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</si>
  <si>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</si>
  <si>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</si>
  <si>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</si>
  <si>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</si>
  <si>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</si>
  <si>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</si>
  <si>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</si>
  <si>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</si>
  <si>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</si>
  <si>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</si>
  <si>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</si>
  <si>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</si>
  <si>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</si>
  <si>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</si>
  <si>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</si>
  <si>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</si>
  <si>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</si>
  <si>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</si>
  <si>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</si>
  <si>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</si>
  <si>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</si>
  <si>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</si>
  <si>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</si>
  <si>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</si>
  <si>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</si>
  <si>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</si>
  <si>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</si>
  <si>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</si>
  <si>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</si>
  <si>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</si>
  <si>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</si>
  <si>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</si>
  <si>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</si>
  <si>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</si>
  <si>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</si>
  <si>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</si>
  <si>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</si>
  <si>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</si>
  <si>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</si>
  <si>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</si>
  <si>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</si>
  <si>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</si>
  <si>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</si>
  <si>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</si>
  <si>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</si>
  <si>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</si>
  <si>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</si>
  <si>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</si>
  <si>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</si>
  <si>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</si>
  <si>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</si>
  <si>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마이크로닉스 FOCUS II 600W ETA BRONZE</t>
    <phoneticPr fontId="1" type="noConversion"/>
  </si>
  <si>
    <t>AMD 라이젠5-4세대 5600(멀티팩(정품))</t>
    <phoneticPr fontId="1" type="noConversion"/>
  </si>
  <si>
    <t>DEEPCOOL AG400 DIGITAL (블랙)</t>
    <phoneticPr fontId="1" type="noConversion"/>
  </si>
  <si>
    <t>MSI A520M-A PRO</t>
    <phoneticPr fontId="1" type="noConversion"/>
  </si>
  <si>
    <t>솔리다임 P44 Pro M.2 NVMe 벌크 (512GB)</t>
    <phoneticPr fontId="1" type="noConversion"/>
  </si>
  <si>
    <t>MSI 지포스 RTX 3060 벤투스 2X OC D6 8GB</t>
    <phoneticPr fontId="1" type="noConversion"/>
  </si>
  <si>
    <t>앱코 U20M 미니 (블랙)</t>
    <phoneticPr fontId="1" type="noConversion"/>
  </si>
  <si>
    <t>삼성전자 DDR4-3200 (8GB)X2=16GB</t>
    <phoneticPr fontId="1" type="noConversion"/>
  </si>
  <si>
    <t>추가할인금</t>
    <phoneticPr fontId="1" type="noConversion"/>
  </si>
  <si>
    <t>할인금</t>
    <phoneticPr fontId="1" type="noConversion"/>
  </si>
  <si>
    <t>남양주 ( 채널문의 고객님)</t>
    <phoneticPr fontId="1" type="noConversion"/>
  </si>
  <si>
    <t>조현우</t>
    <phoneticPr fontId="1" type="noConversion"/>
  </si>
  <si>
    <t>오후 5시 방문예정</t>
    <phoneticPr fontId="1" type="noConversion"/>
  </si>
  <si>
    <t xml:space="preserve">장패드 서비스 </t>
    <phoneticPr fontId="1" type="noConversion"/>
  </si>
  <si>
    <t>계약금</t>
    <phoneticPr fontId="1" type="noConversion"/>
  </si>
  <si>
    <t xml:space="preserve">앱코 K560 블랙 적축 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</si>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</sst>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0" fillId="8" borderId="12" xfId="0" applyFont="1" applyFill="1" applyBorder="1" applyAlignment="1">
      <alignment horizontal="center" vertical="center"/>
    </xf>
    <xf numFmtId="176" fontId="10" fillId="8" borderId="12" xfId="0" applyNumberFormat="1" applyFont="1" applyFill="1" applyBorder="1" applyAlignment="1">
      <alignment horizontal="center" vertical="center"/>
    </xf>
    <xf numFmtId="176" fontId="10" fillId="8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F27" sqref="F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124" t="s">
        <v>69</v>
      </c>
      <c r="D1" s="125"/>
      <c r="E1" s="53"/>
      <c r="F1" s="54"/>
      <c r="G1" s="54"/>
      <c r="H1" s="55"/>
    </row>
    <row r="2" spans="1:9" ht="22.5" customHeight="1">
      <c r="A2" s="15" t="s">
        <v>34</v>
      </c>
      <c r="B2" s="16">
        <v>1059264714</v>
      </c>
      <c r="C2" s="126"/>
      <c r="D2" s="127"/>
      <c r="E2" s="56"/>
      <c r="F2" s="57"/>
      <c r="G2" s="57"/>
      <c r="H2" s="58"/>
    </row>
    <row r="3" spans="1:9" ht="22.5" customHeight="1">
      <c r="A3" s="15" t="s">
        <v>35</v>
      </c>
      <c r="B3" s="17">
        <f ca="1">TODAY()</f>
        <v>45650</v>
      </c>
      <c r="C3" s="15" t="s">
        <v>36</v>
      </c>
      <c r="D3" s="18"/>
      <c r="E3" s="56"/>
      <c r="F3" s="57"/>
      <c r="G3" s="57"/>
      <c r="H3" s="58"/>
    </row>
    <row r="4" spans="1:9" ht="22.5" customHeight="1">
      <c r="A4" s="19" t="s">
        <v>33</v>
      </c>
      <c r="B4" s="128" t="s">
        <v>84</v>
      </c>
      <c r="C4" s="128"/>
      <c r="D4" s="129"/>
      <c r="E4" s="59"/>
      <c r="F4" s="60"/>
      <c r="G4" s="60"/>
      <c r="H4" s="61"/>
    </row>
    <row r="5" spans="1:9">
      <c r="A5" s="65" t="s">
        <v>0</v>
      </c>
      <c r="B5" s="66"/>
      <c r="C5" s="65" t="s">
        <v>5</v>
      </c>
      <c r="D5" s="66"/>
      <c r="E5" s="20" t="s">
        <v>1</v>
      </c>
      <c r="F5" s="20"/>
      <c r="G5" s="20"/>
      <c r="H5" s="20" t="s">
        <v>4</v>
      </c>
    </row>
    <row r="6" spans="1:9" ht="24" customHeight="1">
      <c r="A6" s="109" t="s">
        <v>70</v>
      </c>
      <c r="B6" s="110"/>
      <c r="C6" s="67" t="s">
        <v>75</v>
      </c>
      <c r="D6" s="68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111"/>
      <c r="B7" s="112"/>
      <c r="C7" s="67" t="s">
        <v>76</v>
      </c>
      <c r="D7" s="68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11"/>
      <c r="B8" s="112"/>
      <c r="C8" s="69" t="s">
        <v>77</v>
      </c>
      <c r="D8" s="70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111"/>
      <c r="B9" s="112"/>
      <c r="C9" s="71" t="s">
        <v>81</v>
      </c>
      <c r="D9" s="72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111"/>
      <c r="B10" s="112"/>
      <c r="C10" s="67" t="s">
        <v>79</v>
      </c>
      <c r="D10" s="68"/>
      <c r="E10" s="21" t="s">
        <v>9</v>
      </c>
      <c r="F10" s="22">
        <v>400000</v>
      </c>
      <c r="G10" s="21">
        <v>1</v>
      </c>
      <c r="H10" s="22">
        <f t="shared" si="0"/>
        <v>400000</v>
      </c>
      <c r="I10" s="1"/>
    </row>
    <row r="11" spans="1:9" ht="24" customHeight="1">
      <c r="A11" s="111"/>
      <c r="B11" s="112"/>
      <c r="C11" s="139"/>
      <c r="D11" s="140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11"/>
      <c r="B12" s="112"/>
      <c r="C12" s="141" t="s">
        <v>78</v>
      </c>
      <c r="D12" s="72"/>
      <c r="E12" s="21" t="s">
        <v>10</v>
      </c>
      <c r="F12" s="22">
        <v>72000</v>
      </c>
      <c r="G12" s="21">
        <v>1</v>
      </c>
      <c r="H12" s="22">
        <f t="shared" si="0"/>
        <v>72000</v>
      </c>
      <c r="I12" s="1"/>
    </row>
    <row r="13" spans="1:9" ht="31.5" customHeight="1">
      <c r="A13" s="111"/>
      <c r="B13" s="112"/>
      <c r="C13" s="100"/>
      <c r="D13" s="101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11"/>
      <c r="B14" s="112"/>
      <c r="C14" s="100" t="s">
        <v>80</v>
      </c>
      <c r="D14" s="101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111"/>
      <c r="B15" s="112"/>
      <c r="C15" s="133" t="s">
        <v>74</v>
      </c>
      <c r="D15" s="134"/>
      <c r="E15" s="21" t="s">
        <v>63</v>
      </c>
      <c r="F15" s="22">
        <v>52000</v>
      </c>
      <c r="G15" s="21">
        <v>1</v>
      </c>
      <c r="H15" s="22">
        <f t="shared" si="0"/>
        <v>52000</v>
      </c>
      <c r="I15" s="1"/>
    </row>
    <row r="16" spans="1:9" ht="24" customHeight="1">
      <c r="A16" s="111"/>
      <c r="B16" s="112"/>
      <c r="C16" s="135"/>
      <c r="D16" s="136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11"/>
      <c r="B17" s="112"/>
      <c r="C17" s="142" t="s">
        <v>71</v>
      </c>
      <c r="D17" s="120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11"/>
      <c r="B18" s="112"/>
      <c r="C18" s="119" t="s">
        <v>72</v>
      </c>
      <c r="D18" s="120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11"/>
      <c r="B19" s="112"/>
      <c r="C19" s="137" t="s">
        <v>73</v>
      </c>
      <c r="D19" s="138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11"/>
      <c r="B20" s="112"/>
      <c r="C20" s="131" t="s">
        <v>83</v>
      </c>
      <c r="D20" s="132"/>
      <c r="E20" s="39" t="s">
        <v>82</v>
      </c>
      <c r="F20" s="40">
        <v>20000</v>
      </c>
      <c r="G20" s="39">
        <v>-1</v>
      </c>
      <c r="H20" s="41">
        <f t="shared" si="0"/>
        <v>-20000</v>
      </c>
      <c r="I20" s="1"/>
    </row>
    <row r="21" spans="1:9" ht="12.75" customHeight="1">
      <c r="A21" s="113" t="s">
        <v>61</v>
      </c>
      <c r="B21" s="114"/>
      <c r="C21" s="130" t="s">
        <v>12</v>
      </c>
      <c r="D21" s="130"/>
      <c r="E21" s="104">
        <f>SUM(H6:H20)</f>
        <v>899000</v>
      </c>
      <c r="F21" s="104"/>
      <c r="G21" s="26">
        <v>1</v>
      </c>
      <c r="H21" s="64" t="s">
        <v>14</v>
      </c>
      <c r="I21" s="1"/>
    </row>
    <row r="22" spans="1:9" ht="12.75" customHeight="1">
      <c r="A22" s="115"/>
      <c r="B22" s="116"/>
      <c r="C22" s="130"/>
      <c r="D22" s="130"/>
      <c r="E22" s="104">
        <f>E21*G21</f>
        <v>899000</v>
      </c>
      <c r="F22" s="104"/>
      <c r="G22" s="104"/>
      <c r="H22" s="64"/>
      <c r="I22" s="1"/>
    </row>
    <row r="23" spans="1:9" ht="12.75" customHeight="1">
      <c r="A23" s="115"/>
      <c r="B23" s="116"/>
      <c r="C23" s="130"/>
      <c r="D23" s="130"/>
      <c r="E23" s="104"/>
      <c r="F23" s="104"/>
      <c r="G23" s="104"/>
      <c r="H23" s="64"/>
      <c r="I23" s="1"/>
    </row>
    <row r="24" spans="1:9" ht="17.25" customHeight="1">
      <c r="A24" s="115"/>
      <c r="B24" s="116"/>
      <c r="C24" s="98" t="s">
        <v>17</v>
      </c>
      <c r="D24" s="99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7"/>
      <c r="B25" s="118"/>
      <c r="C25" s="100" t="s">
        <v>86</v>
      </c>
      <c r="D25" s="101"/>
      <c r="E25" s="28"/>
      <c r="F25" s="22"/>
      <c r="G25" s="21"/>
      <c r="H25" s="22">
        <f>F25*G25</f>
        <v>0</v>
      </c>
      <c r="I25" s="1"/>
    </row>
    <row r="26" spans="1:9" ht="25.15" customHeight="1">
      <c r="A26" s="82" t="s">
        <v>68</v>
      </c>
      <c r="B26" s="83"/>
      <c r="C26" s="121" t="s">
        <v>87</v>
      </c>
      <c r="D26" s="121"/>
      <c r="E26" s="28"/>
      <c r="F26" s="22"/>
      <c r="G26" s="21"/>
      <c r="H26" s="22">
        <f>F26*G26</f>
        <v>0</v>
      </c>
      <c r="I26" s="1"/>
    </row>
    <row r="27" spans="1:9">
      <c r="A27" s="84"/>
      <c r="B27" s="85"/>
      <c r="C27" s="121" t="s">
        <v>88</v>
      </c>
      <c r="D27" s="121"/>
      <c r="E27" s="28" t="s">
        <v>88</v>
      </c>
      <c r="F27" s="22">
        <v>99000</v>
      </c>
      <c r="G27" s="21">
        <v>-1</v>
      </c>
      <c r="H27" s="22">
        <f t="shared" ref="H27:H33" si="1">F27*G27</f>
        <v>-99000</v>
      </c>
      <c r="I27" s="1"/>
    </row>
    <row r="28" spans="1:9">
      <c r="A28" s="84"/>
      <c r="B28" s="85"/>
      <c r="C28" s="121" t="s">
        <v>89</v>
      </c>
      <c r="D28" s="121"/>
      <c r="E28" s="28" t="s">
        <v>90</v>
      </c>
      <c r="F28" s="22">
        <v>30000</v>
      </c>
      <c r="G28" s="21">
        <v>1</v>
      </c>
      <c r="H28" s="22">
        <f t="shared" si="1"/>
        <v>30000</v>
      </c>
      <c r="I28" s="1"/>
    </row>
    <row r="29" spans="1:9">
      <c r="A29" s="84"/>
      <c r="B29" s="85"/>
      <c r="C29" s="121"/>
      <c r="D29" s="121"/>
      <c r="E29" s="28"/>
      <c r="F29" s="22"/>
      <c r="G29" s="21"/>
      <c r="H29" s="22">
        <f t="shared" si="1"/>
        <v>0</v>
      </c>
      <c r="I29" s="1"/>
    </row>
    <row r="30" spans="1:9">
      <c r="A30" s="84"/>
      <c r="B30" s="85"/>
      <c r="C30" s="121"/>
      <c r="D30" s="121"/>
      <c r="E30" s="28"/>
      <c r="F30" s="22"/>
      <c r="G30" s="21"/>
      <c r="H30" s="22">
        <f t="shared" si="1"/>
        <v>0</v>
      </c>
      <c r="I30" s="1"/>
    </row>
    <row r="31" spans="1:9">
      <c r="A31" s="84"/>
      <c r="B31" s="85"/>
      <c r="C31" s="121"/>
      <c r="D31" s="12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4"/>
      <c r="B32" s="85"/>
      <c r="C32" s="102"/>
      <c r="D32" s="103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6"/>
      <c r="B33" s="87"/>
      <c r="C33" s="102"/>
      <c r="D33" s="103"/>
      <c r="E33" s="28"/>
      <c r="F33" s="22"/>
      <c r="G33" s="21"/>
      <c r="H33" s="22">
        <f t="shared" si="1"/>
        <v>0</v>
      </c>
      <c r="I33" s="1"/>
    </row>
    <row r="34" spans="1:9" ht="13.5" customHeight="1">
      <c r="A34" s="43" t="s">
        <v>24</v>
      </c>
      <c r="B34" s="44"/>
      <c r="C34" s="94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5"/>
      <c r="E34" s="105">
        <f>SUM(H25:H33)</f>
        <v>-69000</v>
      </c>
      <c r="F34" s="106"/>
      <c r="G34" s="106"/>
      <c r="H34" s="62" t="s">
        <v>14</v>
      </c>
      <c r="I34" s="1"/>
    </row>
    <row r="35" spans="1:9" ht="14.25" customHeight="1">
      <c r="A35" s="45"/>
      <c r="B35" s="46"/>
      <c r="C35" s="96"/>
      <c r="D35" s="97"/>
      <c r="E35" s="107"/>
      <c r="F35" s="108"/>
      <c r="G35" s="108"/>
      <c r="H35" s="63"/>
      <c r="I35" s="1"/>
    </row>
    <row r="36" spans="1:9" ht="16.5" customHeight="1">
      <c r="A36" s="80" t="s">
        <v>27</v>
      </c>
      <c r="B36" s="81"/>
      <c r="C36" s="92" t="b">
        <f>IF(F38="카드+현금",Sheet3!C11,IF(F38="현금+카드",Sheet3!C4))</f>
        <v>0</v>
      </c>
      <c r="D36" s="93"/>
      <c r="E36" s="32" t="s">
        <v>4</v>
      </c>
      <c r="F36" s="75">
        <f>SUM(E22,E34)</f>
        <v>830000</v>
      </c>
      <c r="G36" s="75"/>
      <c r="H36" s="33" t="s">
        <v>14</v>
      </c>
      <c r="I36" s="1"/>
    </row>
    <row r="37" spans="1:9" ht="16.5" customHeight="1">
      <c r="A37" s="80" t="s">
        <v>26</v>
      </c>
      <c r="B37" s="81"/>
      <c r="C37" s="90" t="b">
        <f>IF(F38="카드+현금",Sheet3!C9,IF(F38="현금+카드",Sheet3!C6))</f>
        <v>0</v>
      </c>
      <c r="D37" s="91"/>
      <c r="E37" s="32" t="s">
        <v>15</v>
      </c>
      <c r="F37" s="73">
        <f>F36*1.1-F36</f>
        <v>83000.000000000116</v>
      </c>
      <c r="G37" s="74"/>
      <c r="H37" s="34"/>
      <c r="I37" s="1"/>
    </row>
    <row r="38" spans="1:9" ht="17.25" customHeight="1">
      <c r="A38" s="80" t="s">
        <v>22</v>
      </c>
      <c r="B38" s="81"/>
      <c r="C38" s="47"/>
      <c r="D38" s="48"/>
      <c r="E38" s="32" t="s">
        <v>21</v>
      </c>
      <c r="F38" s="88" t="s">
        <v>59</v>
      </c>
      <c r="G38" s="89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3" t="s">
        <v>23</v>
      </c>
      <c r="B39" s="44"/>
      <c r="C39" s="49">
        <f>SUM(C36:C37)-C38</f>
        <v>0</v>
      </c>
      <c r="D39" s="50"/>
      <c r="E39" s="36" t="s">
        <v>60</v>
      </c>
      <c r="F39" s="77"/>
      <c r="G39" s="78"/>
      <c r="H39" s="79"/>
      <c r="I39" s="1"/>
    </row>
    <row r="40" spans="1:9" ht="20.25" customHeight="1">
      <c r="A40" s="45"/>
      <c r="B40" s="46"/>
      <c r="C40" s="51"/>
      <c r="D40" s="52"/>
      <c r="E40" s="37" t="s">
        <v>16</v>
      </c>
      <c r="F40" s="76">
        <f>IF(F38="현금(이체X)",F36,IF(F38="웹결제",ROUND(Sheet2!B7,-4),IF(F38="이체 및 현금영수증",F36+F36*10%,IF(F38="이체 및 세금계산서",F36+F36*10%,IF(F38="이체 및 세금계산서",F36+F36*10%,)))))-F39</f>
        <v>913000</v>
      </c>
      <c r="G40" s="76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3" t="s">
        <v>43</v>
      </c>
      <c r="G41" s="123"/>
      <c r="H41" s="6">
        <f>F40-(F37+F36)</f>
        <v>0</v>
      </c>
      <c r="I41" s="1"/>
    </row>
    <row r="42" spans="1:9" ht="16.5" customHeight="1">
      <c r="B42" s="12"/>
      <c r="C42" s="1"/>
      <c r="D42" s="1"/>
      <c r="E42" s="42"/>
      <c r="F42" s="42"/>
      <c r="G42" s="42"/>
      <c r="H42" s="42"/>
      <c r="I42" s="1"/>
    </row>
    <row r="43" spans="1:9">
      <c r="A43" s="122"/>
      <c r="B43" s="122"/>
      <c r="C43" s="1"/>
      <c r="D43" s="1"/>
      <c r="E43" s="42"/>
      <c r="F43" s="42"/>
      <c r="G43" s="42"/>
      <c r="H43" s="42"/>
      <c r="I43" s="1"/>
    </row>
    <row r="44" spans="1:9">
      <c r="C44" s="1"/>
      <c r="D44" s="1"/>
      <c r="E44" s="42"/>
      <c r="F44" s="42"/>
      <c r="G44" s="42"/>
      <c r="H44" s="4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2" t="s">
        <v>54</v>
      </c>
      <c r="B3" s="122"/>
      <c r="C3" s="122"/>
      <c r="E3" t="s">
        <v>47</v>
      </c>
      <c r="F3">
        <f>Sheet1!F36</f>
        <v>830000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363000.00000000006</v>
      </c>
      <c r="D6" t="s">
        <v>50</v>
      </c>
    </row>
    <row r="8" spans="1:7">
      <c r="A8" s="122" t="s">
        <v>55</v>
      </c>
      <c r="B8" s="122"/>
      <c r="C8" s="122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830000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830000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2024-12-24T02:52:15Z</cp:lastPrinted>
  <dcterms:created xsi:type="dcterms:W3CDTF">2019-03-28T03:58:09Z</dcterms:created>
  <dcterms:modified xsi:type="dcterms:W3CDTF">2024-12-24T07:23:05Z</dcterms:modified>
</cp:coreProperties>
</file>