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53724B4-715D-4108-91A2-BCD244E9A6A3}" xr6:coauthVersionLast="47" xr6:coauthVersionMax="47" xr10:uidLastSave="{00000000-0000-0000-0000-000000000000}"/>
  <bookViews>
    <workbookView xWindow="8925" yWindow="1425" windowWidth="19245" windowHeight="178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<sst xmlns="http://schemas.openxmlformats.org/spreadsheetml/2006/main" count="102" uniqueCount="90">
  <si>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</si>
  <si>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</si>
  <si>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</si>
  <si>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</si>
  <si>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</si>
  <si>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</si>
  <si>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</si>
  <si>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</si>
  <si>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</si>
  <si>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</si>
  <si>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</si>
  <si>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</si>
  <si>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</si>
  <si>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</si>
  <si>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</si>
  <si>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</si>
  <si>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</si>
  <si>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</si>
  <si>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</si>
  <si>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</si>
  <si>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</si>
  <si>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</si>
  <si>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</si>
  <si>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</si>
  <si>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</si>
  <si>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</si>
  <si>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</si>
  <si>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</si>
  <si>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</si>
  <si>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</si>
  <si>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</si>
  <si>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</si>
  <si>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</si>
  <si>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</si>
  <si>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</si>
  <si>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</si>
  <si>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</si>
  <si>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</si>
  <si>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</si>
  <si>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</si>
  <si>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</si>
  <si>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</si>
  <si>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</si>
  <si>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</si>
  <si>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</si>
  <si>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</si>
  <si>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</si>
  <si>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</si>
  <si>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</si>
  <si>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</si>
  <si>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</si>
  <si>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</si>
  <si>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</si>
  <si>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</si>
  <si>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</si>
  <si>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</si>
  <si>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</si>
  <si>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</si>
  <si>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</si>
  <si>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</si>
  <si>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</si>
  <si>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</si>
  <si>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</si>
  <si>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</si>
  <si>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</si>
  <si>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</si>
  <si>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</si>
  <si>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</si>
  <si>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</si>
  <si>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</si>
  <si>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</si>
  <si>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</si>
  <si>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</si>
  <si>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</si>
  <si>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 (멀티팩(정품))</t>
    <phoneticPr fontId="1" type="noConversion"/>
  </si>
  <si>
    <t>3RSYS Socoool RC1200 ARGB (화이트)</t>
    <phoneticPr fontId="1" type="noConversion"/>
  </si>
  <si>
    <t>darkFlash DS900 ARGB 강화유리 (화이트)</t>
    <phoneticPr fontId="1" type="noConversion"/>
  </si>
  <si>
    <t>ADATA DDR5-6000 CL30 LANCER RGB 화이트 패키지 (32GB(16Gx2))</t>
    <phoneticPr fontId="1" type="noConversion"/>
  </si>
  <si>
    <t>이엠텍 지포스 RTX 4070 SUPER MIRACLE X3 WHITE D6X 12GB</t>
    <phoneticPr fontId="1" type="noConversion"/>
  </si>
  <si>
    <t>Western Digital WD Blue SN580 M.2 NVMe (1TB)</t>
    <phoneticPr fontId="1" type="noConversion"/>
  </si>
  <si>
    <t xml:space="preserve">AROCK B650M Pro RS </t>
    <phoneticPr fontId="1" type="noConversion"/>
  </si>
  <si>
    <t>마이크로닉스 Classic II 풀체인지 700W 80PLUS브론즈 ATX3.1 화이트</t>
    <phoneticPr fontId="1" type="noConversion"/>
  </si>
  <si>
    <t>픽셀아트 PIXELART PA2580F IPS 리얼 240 게이밍 무결점</t>
    <phoneticPr fontId="1" type="noConversion"/>
  </si>
  <si>
    <t>모니터</t>
    <phoneticPr fontId="1" type="noConversion"/>
  </si>
  <si>
    <t>전용준 기존고객님</t>
    <phoneticPr fontId="1" type="noConversion"/>
  </si>
  <si>
    <t>SN580 500GB새상품(기존PC점검-&gt;업글)</t>
    <phoneticPr fontId="1" type="noConversion"/>
  </si>
  <si>
    <t>할인금</t>
    <phoneticPr fontId="1" type="noConversion"/>
  </si>
  <si>
    <t>점검</t>
    <phoneticPr fontId="1" type="noConversion"/>
  </si>
  <si>
    <t>계약금</t>
    <phoneticPr fontId="1" type="noConversion"/>
  </si>
  <si>
    <t>26일 방문예약 (2시~3시안으로 방문)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</si>
</sst>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7" t="s">
        <v>69</v>
      </c>
      <c r="D1" s="118"/>
      <c r="E1" s="50"/>
      <c r="F1" s="51"/>
      <c r="G1" s="51"/>
      <c r="H1" s="52"/>
    </row>
    <row r="2" spans="1:9" ht="22.5" customHeight="1">
      <c r="A2" s="15" t="s">
        <v>34</v>
      </c>
      <c r="B2" s="16"/>
      <c r="C2" s="119"/>
      <c r="D2" s="120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45584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1" t="s">
        <v>89</v>
      </c>
      <c r="C4" s="121"/>
      <c r="D4" s="122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2" t="s">
        <v>70</v>
      </c>
      <c r="B6" s="103"/>
      <c r="C6" s="64" t="s">
        <v>74</v>
      </c>
      <c r="D6" s="65"/>
      <c r="E6" s="21" t="s">
        <v>6</v>
      </c>
      <c r="F6" s="22">
        <v>208000</v>
      </c>
      <c r="G6" s="21">
        <v>1</v>
      </c>
      <c r="H6" s="22">
        <f>F6*G6</f>
        <v>208000</v>
      </c>
      <c r="I6" s="1"/>
    </row>
    <row r="7" spans="1:9" ht="24" customHeight="1">
      <c r="A7" s="104"/>
      <c r="B7" s="105"/>
      <c r="C7" s="64" t="s">
        <v>75</v>
      </c>
      <c r="D7" s="65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104"/>
      <c r="B8" s="105"/>
      <c r="C8" s="138" t="s">
        <v>80</v>
      </c>
      <c r="D8" s="139"/>
      <c r="E8" s="21" t="s">
        <v>7</v>
      </c>
      <c r="F8" s="22">
        <v>180000</v>
      </c>
      <c r="G8" s="21">
        <v>1</v>
      </c>
      <c r="H8" s="22">
        <f t="shared" si="0"/>
        <v>180000</v>
      </c>
      <c r="I8" s="1"/>
    </row>
    <row r="9" spans="1:9" ht="37.5" customHeight="1">
      <c r="A9" s="104"/>
      <c r="B9" s="105"/>
      <c r="C9" s="64" t="s">
        <v>77</v>
      </c>
      <c r="D9" s="65"/>
      <c r="E9" s="21" t="s">
        <v>8</v>
      </c>
      <c r="F9" s="22">
        <v>170000</v>
      </c>
      <c r="G9" s="21">
        <v>1</v>
      </c>
      <c r="H9" s="22">
        <f t="shared" si="0"/>
        <v>170000</v>
      </c>
      <c r="I9" s="1"/>
    </row>
    <row r="10" spans="1:9" ht="24" customHeight="1">
      <c r="A10" s="104"/>
      <c r="B10" s="105"/>
      <c r="C10" s="136" t="s">
        <v>78</v>
      </c>
      <c r="D10" s="137"/>
      <c r="E10" s="21" t="s">
        <v>9</v>
      </c>
      <c r="F10" s="22">
        <v>967000</v>
      </c>
      <c r="G10" s="21">
        <v>1</v>
      </c>
      <c r="H10" s="22">
        <f t="shared" si="0"/>
        <v>967000</v>
      </c>
      <c r="I10" s="1"/>
    </row>
    <row r="11" spans="1:9" ht="24" customHeight="1">
      <c r="A11" s="104"/>
      <c r="B11" s="105"/>
      <c r="C11" s="130"/>
      <c r="D11" s="13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4"/>
      <c r="B12" s="105"/>
      <c r="C12" s="132" t="s">
        <v>79</v>
      </c>
      <c r="D12" s="65"/>
      <c r="E12" s="21" t="s">
        <v>10</v>
      </c>
      <c r="F12" s="22">
        <v>98000</v>
      </c>
      <c r="G12" s="21">
        <v>1</v>
      </c>
      <c r="H12" s="22">
        <f t="shared" si="0"/>
        <v>98000</v>
      </c>
      <c r="I12" s="1"/>
    </row>
    <row r="13" spans="1:9" ht="31.5" customHeight="1">
      <c r="A13" s="104"/>
      <c r="B13" s="105"/>
      <c r="C13" s="93"/>
      <c r="D13" s="94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4"/>
      <c r="B14" s="105"/>
      <c r="C14" s="93" t="s">
        <v>76</v>
      </c>
      <c r="D14" s="94"/>
      <c r="E14" s="21" t="s">
        <v>62</v>
      </c>
      <c r="F14" s="22">
        <v>60000</v>
      </c>
      <c r="G14" s="21">
        <v>1</v>
      </c>
      <c r="H14" s="22">
        <f t="shared" si="0"/>
        <v>60000</v>
      </c>
      <c r="I14" s="1"/>
    </row>
    <row r="15" spans="1:9" ht="24" customHeight="1">
      <c r="A15" s="104"/>
      <c r="B15" s="105"/>
      <c r="C15" s="134" t="s">
        <v>81</v>
      </c>
      <c r="D15" s="135"/>
      <c r="E15" s="21" t="s">
        <v>63</v>
      </c>
      <c r="F15" s="22">
        <v>85000</v>
      </c>
      <c r="G15" s="21">
        <v>1</v>
      </c>
      <c r="H15" s="22">
        <f t="shared" si="0"/>
        <v>85000</v>
      </c>
      <c r="I15" s="1"/>
    </row>
    <row r="16" spans="1:9" ht="24" customHeight="1">
      <c r="A16" s="104"/>
      <c r="B16" s="105"/>
      <c r="C16" s="126"/>
      <c r="D16" s="127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4"/>
      <c r="B17" s="105"/>
      <c r="C17" s="133" t="s">
        <v>71</v>
      </c>
      <c r="D17" s="11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4"/>
      <c r="B18" s="105"/>
      <c r="C18" s="112" t="s">
        <v>72</v>
      </c>
      <c r="D18" s="11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4"/>
      <c r="B19" s="105"/>
      <c r="C19" s="128" t="s">
        <v>73</v>
      </c>
      <c r="D19" s="129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4"/>
      <c r="B20" s="105"/>
      <c r="C20" s="124"/>
      <c r="D20" s="125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6" t="s">
        <v>61</v>
      </c>
      <c r="B21" s="107"/>
      <c r="C21" s="123" t="s">
        <v>12</v>
      </c>
      <c r="D21" s="123"/>
      <c r="E21" s="97">
        <f>SUM(H6:H20)</f>
        <v>1883000</v>
      </c>
      <c r="F21" s="97"/>
      <c r="G21" s="26">
        <v>1</v>
      </c>
      <c r="H21" s="61" t="s">
        <v>14</v>
      </c>
      <c r="I21" s="1"/>
    </row>
    <row r="22" spans="1:9" ht="12.75" customHeight="1">
      <c r="A22" s="108"/>
      <c r="B22" s="109"/>
      <c r="C22" s="123"/>
      <c r="D22" s="123"/>
      <c r="E22" s="97">
        <f>E21*G21</f>
        <v>1883000</v>
      </c>
      <c r="F22" s="97"/>
      <c r="G22" s="97"/>
      <c r="H22" s="61"/>
      <c r="I22" s="1"/>
    </row>
    <row r="23" spans="1:9" ht="12.75" customHeight="1">
      <c r="A23" s="108"/>
      <c r="B23" s="109"/>
      <c r="C23" s="123"/>
      <c r="D23" s="123"/>
      <c r="E23" s="97"/>
      <c r="F23" s="97"/>
      <c r="G23" s="97"/>
      <c r="H23" s="61"/>
      <c r="I23" s="1"/>
    </row>
    <row r="24" spans="1:9" ht="17.25" customHeight="1">
      <c r="A24" s="108"/>
      <c r="B24" s="109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0"/>
      <c r="B25" s="111"/>
      <c r="C25" s="93" t="s">
        <v>82</v>
      </c>
      <c r="D25" s="94"/>
      <c r="E25" s="28" t="s">
        <v>83</v>
      </c>
      <c r="F25" s="22">
        <v>205000</v>
      </c>
      <c r="G25" s="21">
        <v>1</v>
      </c>
      <c r="H25" s="22">
        <f>F25*G25</f>
        <v>205000</v>
      </c>
      <c r="I25" s="1"/>
    </row>
    <row r="26" spans="1:9" ht="25.15" customHeight="1">
      <c r="A26" s="75" t="s">
        <v>68</v>
      </c>
      <c r="B26" s="76"/>
      <c r="C26" s="114"/>
      <c r="D26" s="114"/>
      <c r="E26" s="28"/>
      <c r="F26" s="22"/>
      <c r="G26" s="21"/>
      <c r="H26" s="22">
        <f>F26*G26</f>
        <v>0</v>
      </c>
      <c r="I26" s="1"/>
    </row>
    <row r="27" spans="1:9">
      <c r="A27" s="77"/>
      <c r="B27" s="78"/>
      <c r="C27" s="114"/>
      <c r="D27" s="114"/>
      <c r="E27" s="28"/>
      <c r="F27" s="22"/>
      <c r="G27" s="21"/>
      <c r="H27" s="22">
        <f t="shared" ref="H27:H33" si="1">F27*G27</f>
        <v>0</v>
      </c>
      <c r="I27" s="1"/>
    </row>
    <row r="28" spans="1:9">
      <c r="A28" s="77"/>
      <c r="B28" s="78"/>
      <c r="C28" s="114"/>
      <c r="D28" s="114"/>
      <c r="E28" s="28"/>
      <c r="F28" s="22"/>
      <c r="G28" s="21"/>
      <c r="H28" s="22">
        <f t="shared" si="1"/>
        <v>0</v>
      </c>
      <c r="I28" s="1"/>
    </row>
    <row r="29" spans="1:9">
      <c r="A29" s="77"/>
      <c r="B29" s="78"/>
      <c r="C29" s="114" t="s">
        <v>85</v>
      </c>
      <c r="D29" s="114"/>
      <c r="E29" s="28" t="s">
        <v>87</v>
      </c>
      <c r="F29" s="22">
        <v>100000</v>
      </c>
      <c r="G29" s="21">
        <v>1</v>
      </c>
      <c r="H29" s="22">
        <f t="shared" si="1"/>
        <v>100000</v>
      </c>
      <c r="I29" s="1"/>
    </row>
    <row r="30" spans="1:9">
      <c r="A30" s="77"/>
      <c r="B30" s="78"/>
      <c r="C30" s="114"/>
      <c r="D30" s="114"/>
      <c r="E30" s="28" t="s">
        <v>86</v>
      </c>
      <c r="F30" s="22">
        <v>32000</v>
      </c>
      <c r="G30" s="21">
        <v>-1</v>
      </c>
      <c r="H30" s="22">
        <f t="shared" si="1"/>
        <v>-32000</v>
      </c>
      <c r="I30" s="1"/>
    </row>
    <row r="31" spans="1:9">
      <c r="A31" s="77"/>
      <c r="B31" s="78"/>
      <c r="C31" s="114"/>
      <c r="D31" s="114"/>
      <c r="E31" s="29" t="s">
        <v>88</v>
      </c>
      <c r="F31" s="30">
        <v>220000</v>
      </c>
      <c r="G31" s="31">
        <v>-1</v>
      </c>
      <c r="H31" s="30">
        <f t="shared" si="1"/>
        <v>-220000</v>
      </c>
      <c r="I31" s="1"/>
    </row>
    <row r="32" spans="1:9" ht="16.5" hidden="1" customHeight="1">
      <c r="A32" s="77"/>
      <c r="B32" s="78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79"/>
      <c r="B33" s="80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98">
        <f>SUM(H25:H33)</f>
        <v>53000</v>
      </c>
      <c r="F34" s="99"/>
      <c r="G34" s="99"/>
      <c r="H34" s="59" t="s">
        <v>14</v>
      </c>
      <c r="I34" s="1"/>
    </row>
    <row r="35" spans="1:9" ht="14.25" customHeight="1">
      <c r="A35" s="42"/>
      <c r="B35" s="43"/>
      <c r="C35" s="89"/>
      <c r="D35" s="90"/>
      <c r="E35" s="100"/>
      <c r="F35" s="101"/>
      <c r="G35" s="101"/>
      <c r="H35" s="60"/>
      <c r="I35" s="1"/>
    </row>
    <row r="36" spans="1:9" ht="16.5" customHeight="1">
      <c r="A36" s="73" t="s">
        <v>27</v>
      </c>
      <c r="B36" s="74"/>
      <c r="C36" s="85" t="b">
        <f>IF(F38="카드+현금",Sheet3!C11,IF(F38="현금+카드",Sheet3!C4))</f>
        <v>0</v>
      </c>
      <c r="D36" s="86"/>
      <c r="E36" s="32" t="s">
        <v>4</v>
      </c>
      <c r="F36" s="68">
        <f>SUM(E22,E34)</f>
        <v>1936000</v>
      </c>
      <c r="G36" s="68"/>
      <c r="H36" s="33" t="s">
        <v>14</v>
      </c>
      <c r="I36" s="1"/>
    </row>
    <row r="37" spans="1:9" ht="16.5" customHeight="1">
      <c r="A37" s="73" t="s">
        <v>26</v>
      </c>
      <c r="B37" s="74"/>
      <c r="C37" s="83" t="b">
        <f>IF(F38="카드+현금",Sheet3!C9,IF(F38="현금+카드",Sheet3!C6))</f>
        <v>0</v>
      </c>
      <c r="D37" s="84"/>
      <c r="E37" s="32" t="s">
        <v>15</v>
      </c>
      <c r="F37" s="66">
        <f>F36*1.1-F36</f>
        <v>193600</v>
      </c>
      <c r="G37" s="67"/>
      <c r="H37" s="34"/>
      <c r="I37" s="1"/>
    </row>
    <row r="38" spans="1:9" ht="17.25" customHeight="1">
      <c r="A38" s="73" t="s">
        <v>22</v>
      </c>
      <c r="B38" s="74"/>
      <c r="C38" s="44"/>
      <c r="D38" s="45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0"/>
      <c r="G39" s="71"/>
      <c r="H39" s="72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69">
        <f>IF(F38="현금(이체X)",F36,IF(F38="웹결제",ROUND(Sheet2!B7,-4),IF(F38="이체 및 현금영수증",F36+F36*10%,IF(F38="이체 및 세금계산서",F36+F36*10%,IF(F38="이체 및 세금계산서",F36+F36*10%,)))))-F39</f>
        <v>2129600</v>
      </c>
      <c r="G40" s="69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6" t="s">
        <v>43</v>
      </c>
      <c r="G41" s="116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5"/>
      <c r="B43" s="115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5" t="s">
        <v>54</v>
      </c>
      <c r="B3" s="115"/>
      <c r="C3" s="115"/>
      <c r="E3" t="s">
        <v>47</v>
      </c>
      <c r="F3">
        <f>Sheet1!F36</f>
        <v>1936000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1579600.0000000002</v>
      </c>
      <c r="D6" t="s">
        <v>50</v>
      </c>
    </row>
    <row r="8" spans="1:7">
      <c r="A8" s="115" t="s">
        <v>55</v>
      </c>
      <c r="B8" s="115"/>
      <c r="C8" s="115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1935999.9999999998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1936000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1936000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2024-10-19T05:55:34Z</dcterms:modified>
</cp:coreProperties>
</file>