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D3163B3B-0E82-4DD9-8A99-DB91C7E041BD}" xr6:coauthVersionLast="47" xr6:coauthVersionMax="47" xr10:uidLastSave="{5FD73E66-0BC4-48E6-AB48-87082BB16313}"/>
  <bookViews>
    <workbookView xWindow="29865" yWindow="90" windowWidth="21600" windowHeight="126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<sst xmlns="http://schemas.openxmlformats.org/spreadsheetml/2006/main" count="104" uniqueCount="92">
  <si>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</si>
  <si>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</si>
  <si>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</si>
  <si>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</si>
  <si>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</si>
  <si>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</si>
  <si>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</si>
  <si>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</si>
  <si>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</si>
  <si>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</si>
  <si>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</si>
  <si>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</si>
  <si>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</si>
  <si>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</si>
  <si>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</si>
  <si>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</si>
  <si>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</si>
  <si>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</si>
  <si>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</si>
  <si>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</si>
  <si>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</si>
  <si>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</si>
  <si>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</si>
  <si>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</si>
  <si>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</si>
  <si>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</si>
  <si>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</si>
  <si>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</si>
  <si>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</si>
  <si>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</si>
  <si>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</si>
  <si>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</si>
  <si>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</si>
  <si>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</si>
  <si>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</si>
  <si>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</si>
  <si>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</si>
  <si>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</si>
  <si>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</si>
  <si>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</si>
  <si>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</si>
  <si>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</si>
  <si>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</si>
  <si>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</si>
  <si>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</si>
  <si>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</si>
  <si>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</si>
  <si>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</si>
  <si>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</si>
  <si>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</si>
  <si>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</si>
  <si>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</si>
  <si>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</si>
  <si>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</si>
  <si>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</si>
  <si>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</si>
  <si>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</si>
  <si>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</si>
  <si>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</si>
  <si>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</si>
  <si>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</si>
  <si>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</si>
  <si>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</si>
  <si>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</si>
  <si>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</si>
  <si>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</si>
  <si>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</si>
  <si>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</si>
  <si>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</si>
  <si>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</si>
  <si>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</si>
  <si>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</si>
  <si>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</si>
  <si>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</si>
  <si>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DEEPCOOL AG400 DIGITAL (블랙)</t>
    <phoneticPr fontId="1" type="noConversion"/>
  </si>
  <si>
    <t>MSI PRO B760M-A WIFI</t>
    <phoneticPr fontId="1" type="noConversion"/>
  </si>
  <si>
    <t>삼성전자 DDR5-5600 (16GB)</t>
    <phoneticPr fontId="1" type="noConversion"/>
  </si>
  <si>
    <t>MSI 지포스 RTX 4060 벤투스 2X 블랙 OC D6 8GB</t>
    <phoneticPr fontId="1" type="noConversion"/>
  </si>
  <si>
    <t>Western Digital WD Blue 5400/256M (WD40EZAX, 4TB)</t>
    <phoneticPr fontId="1" type="noConversion"/>
  </si>
  <si>
    <t>삼성전자 PM9A1 M.2 NVMe 병행수입 (2TB)</t>
    <phoneticPr fontId="1" type="noConversion"/>
  </si>
  <si>
    <t>마이크로닉스 Classic II 풀체인지 700W 80PLUS브론즈 ATX3.1</t>
    <phoneticPr fontId="1" type="noConversion"/>
  </si>
  <si>
    <t>픽셀아트 PIXELART PAQ2770F IPS QHD 리얼 165 게이밍 무결점</t>
    <phoneticPr fontId="1" type="noConversion"/>
  </si>
  <si>
    <t>모니터</t>
    <phoneticPr fontId="1" type="noConversion"/>
  </si>
  <si>
    <t>Microsoft Windows 11 Home (처음사용자용 한글)</t>
    <phoneticPr fontId="1" type="noConversion"/>
  </si>
  <si>
    <t>QSENN MK450 무선 키보드 마우스 세트 (블랙)</t>
    <phoneticPr fontId="1" type="noConversion"/>
  </si>
  <si>
    <t>무선합본</t>
    <phoneticPr fontId="1" type="noConversion"/>
  </si>
  <si>
    <t>게이밍장패드 서비스</t>
    <phoneticPr fontId="1" type="noConversion"/>
  </si>
  <si>
    <t>김정곤(영상작업)</t>
    <phoneticPr fontId="1" type="noConversion"/>
  </si>
  <si>
    <t>DAVEN APEX MESH 강화유리 (블랙) C타입</t>
    <phoneticPr fontId="1" type="noConversion"/>
  </si>
  <si>
    <t>인텔 13400F 벌크</t>
    <phoneticPr fontId="1" type="noConversion"/>
  </si>
  <si>
    <t xml:space="preserve">계약금 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</si>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</sst>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5" zoomScaleNormal="100" zoomScaleSheetLayoutView="100" workbookViewId="0">
      <selection activeCell="H31" sqref="H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41" t="s">
        <v>72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1089115779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45549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73</v>
      </c>
      <c r="B6" s="71"/>
      <c r="C6" s="58" t="s">
        <v>89</v>
      </c>
      <c r="D6" s="59"/>
      <c r="E6" s="21" t="s">
        <v>6</v>
      </c>
      <c r="F6" s="22">
        <v>220000</v>
      </c>
      <c r="G6" s="21">
        <v>1</v>
      </c>
      <c r="H6" s="22">
        <f>F6*G6</f>
        <v>220000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170000</v>
      </c>
      <c r="G8" s="21">
        <v>1</v>
      </c>
      <c r="H8" s="22">
        <f t="shared" si="0"/>
        <v>170000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72"/>
      <c r="B10" s="73"/>
      <c r="C10" s="58" t="s">
        <v>77</v>
      </c>
      <c r="D10" s="59"/>
      <c r="E10" s="21" t="s">
        <v>9</v>
      </c>
      <c r="F10" s="22">
        <v>427000</v>
      </c>
      <c r="G10" s="21">
        <v>1</v>
      </c>
      <c r="H10" s="22">
        <f t="shared" si="0"/>
        <v>427000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255000</v>
      </c>
      <c r="G12" s="21">
        <v>1</v>
      </c>
      <c r="H12" s="22">
        <f t="shared" si="0"/>
        <v>255000</v>
      </c>
      <c r="I12" s="1"/>
    </row>
    <row r="13" spans="1:9" ht="31.5" customHeight="1">
      <c r="A13" s="72"/>
      <c r="B13" s="73"/>
      <c r="C13" s="52" t="s">
        <v>78</v>
      </c>
      <c r="D13" s="53"/>
      <c r="E13" s="21" t="s">
        <v>62</v>
      </c>
      <c r="F13" s="22">
        <v>118000</v>
      </c>
      <c r="G13" s="21">
        <v>1</v>
      </c>
      <c r="H13" s="22">
        <f t="shared" si="0"/>
        <v>118000</v>
      </c>
      <c r="I13" s="1"/>
    </row>
    <row r="14" spans="1:9" ht="29.25" customHeight="1">
      <c r="A14" s="72"/>
      <c r="B14" s="73"/>
      <c r="C14" s="52" t="s">
        <v>88</v>
      </c>
      <c r="D14" s="53"/>
      <c r="E14" s="21" t="s">
        <v>63</v>
      </c>
      <c r="F14" s="22">
        <v>50000</v>
      </c>
      <c r="G14" s="21">
        <v>1</v>
      </c>
      <c r="H14" s="22">
        <f t="shared" si="0"/>
        <v>50000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64</v>
      </c>
      <c r="F15" s="22">
        <v>80000</v>
      </c>
      <c r="G15" s="21">
        <v>1</v>
      </c>
      <c r="H15" s="22">
        <f t="shared" si="0"/>
        <v>80000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83</v>
      </c>
      <c r="D18" s="64"/>
      <c r="E18" s="24" t="s">
        <v>69</v>
      </c>
      <c r="F18" s="25">
        <v>170000</v>
      </c>
      <c r="G18" s="24">
        <v>1</v>
      </c>
      <c r="H18" s="22">
        <f t="shared" si="0"/>
        <v>170000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1725000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1725000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81</v>
      </c>
      <c r="D25" s="53"/>
      <c r="E25" s="28" t="s">
        <v>82</v>
      </c>
      <c r="F25" s="22">
        <v>245000</v>
      </c>
      <c r="G25" s="21">
        <v>1</v>
      </c>
      <c r="H25" s="22">
        <f>F25*G25</f>
        <v>245000</v>
      </c>
      <c r="I25" s="1"/>
    </row>
    <row r="26" spans="1:9" ht="25.15" customHeight="1">
      <c r="A26" s="98" t="s">
        <v>71</v>
      </c>
      <c r="B26" s="99"/>
      <c r="C26" s="81" t="s">
        <v>86</v>
      </c>
      <c r="D26" s="81"/>
      <c r="E26" s="28"/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84</v>
      </c>
      <c r="D27" s="81"/>
      <c r="E27" s="28" t="s">
        <v>85</v>
      </c>
      <c r="F27" s="22">
        <v>22000</v>
      </c>
      <c r="G27" s="21">
        <v>1</v>
      </c>
      <c r="H27" s="22">
        <f t="shared" ref="H27:H33" si="1">F27*G27</f>
        <v>22000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 t="s">
        <v>90</v>
      </c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 t="s">
        <v>91</v>
      </c>
      <c r="H31" s="30" t="e">
        <f t="shared" si="1"/>
        <v>#VALUE!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 t="e">
        <f>SUM(H25:H33)</f>
        <v>#VALUE!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 t="e">
        <f>SUM(E22,E34)</f>
        <v>#VALUE!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 t="e">
        <f>F36*1.1-F36</f>
        <v>#VALUE!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 t="e">
        <f>IF(F38="현금(이체X)",F36,IF(F38="웹결제",ROUND(Sheet2!B7,-4),IF(F38="이체 및 현금영수증",F36+F36*10%,IF(F38="이체 및 세금계산서",F36+F36*10%,IF(F38="이체 및 세금계산서",F36+F36*10%,)))))-F39</f>
        <v>#VALUE!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 t="e">
        <f>F40-(F37+F36)</f>
        <v>#VALUE!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 t="e">
        <f>Sheet1!F36</f>
        <v>#VALUE!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 t="e">
        <f>(F3-C4)*C5</f>
        <v>#VALUE!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 t="e">
        <f>((F3*C10)-C9)/C10</f>
        <v>#VALUE!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 t="e">
        <f>ROUND(G9,-3)</f>
        <v>#VALUE!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 t="e">
        <f>Sheet1!F36-(Sheet1!C36)</f>
        <v>#VALUE!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2024-09-12T07:30:35Z</cp:lastPrinted>
  <dcterms:created xsi:type="dcterms:W3CDTF">2019-03-28T03:58:09Z</dcterms:created>
  <dcterms:modified xsi:type="dcterms:W3CDTF">2024-09-14T05:13:22Z</dcterms:modified>
</cp:coreProperties>
</file>