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4_{5EF7E7BD-F8B2-4600-A4ED-D0294A66D205}" xr6:coauthVersionLast="47" xr6:coauthVersionMax="47" xr10:uidLastSave="{CB00AEED-FCBD-420A-AC5C-B194C0BEBBA3}"/>
  <bookViews>
    <workbookView xWindow="6990" yWindow="120" windowWidth="21600" windowHeight="152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<sst xmlns="http://schemas.openxmlformats.org/spreadsheetml/2006/main" count="105" uniqueCount="93">
  <si>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</si>
  <si>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</si>
  <si>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</si>
  <si>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</si>
  <si>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</si>
  <si>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</si>
  <si>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</si>
  <si>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</si>
  <si>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</si>
  <si>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</si>
  <si>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</si>
  <si>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</si>
  <si>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</si>
  <si>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</si>
  <si>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</si>
  <si>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</si>
  <si>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</si>
  <si>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</si>
  <si>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</si>
  <si>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</si>
  <si>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</si>
  <si>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</si>
  <si>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</si>
  <si>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</si>
  <si>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</si>
  <si>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</si>
  <si>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</si>
  <si>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</si>
  <si>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</si>
  <si>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</si>
  <si>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</si>
  <si>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</si>
  <si>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</si>
  <si>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</si>
  <si>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</si>
  <si>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</si>
  <si>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</si>
  <si>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</si>
  <si>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</si>
  <si>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</si>
  <si>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</si>
  <si>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</si>
  <si>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</si>
  <si>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</si>
  <si>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</si>
  <si>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</si>
  <si>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</si>
  <si>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</si>
  <si>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</si>
  <si>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</si>
  <si>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</si>
  <si>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</si>
  <si>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</si>
  <si>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</si>
  <si>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</si>
  <si>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</si>
  <si>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</si>
  <si>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</si>
  <si>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</si>
  <si>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</si>
  <si>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</si>
  <si>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</si>
  <si>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</si>
  <si>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</si>
  <si>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</si>
  <si>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</si>
  <si>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</si>
  <si>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</si>
  <si>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</si>
  <si>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</si>
  <si>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</si>
  <si>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</si>
  <si>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</si>
  <si>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</si>
  <si>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</si>
  <si>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사무용 미니케이스 V200 블랙</t>
    <phoneticPr fontId="1" type="noConversion"/>
  </si>
  <si>
    <t xml:space="preserve">삼성전자 DDR4 25600 16GB </t>
    <phoneticPr fontId="1" type="noConversion"/>
  </si>
  <si>
    <t>마이크로닉스 정격400W</t>
    <phoneticPr fontId="1" type="noConversion"/>
  </si>
  <si>
    <t>디자인 작업안하시면 별도그래픽 넣지않으셔도됩니다.  그래픽활용을 안합니다.!</t>
    <phoneticPr fontId="1" type="noConversion"/>
  </si>
  <si>
    <t>사무용 유선 키보드셋트 서비스</t>
    <phoneticPr fontId="1" type="noConversion"/>
  </si>
  <si>
    <t>마우스패드 두꺼운걸로 서비스</t>
    <phoneticPr fontId="1" type="noConversion"/>
  </si>
  <si>
    <t>키보드</t>
    <phoneticPr fontId="1" type="noConversion"/>
  </si>
  <si>
    <t>마우스패드</t>
    <phoneticPr fontId="1" type="noConversion"/>
  </si>
  <si>
    <t>메인보드 조금저렴한건, 디지탈단자+아날로그섞어서 써야하는데 해상도가 두개가 다르게 출력됩니다.(참고부탁드립니다)</t>
    <phoneticPr fontId="1" type="noConversion"/>
  </si>
  <si>
    <t>AMD 라이젠5 PRO 4650G 6코어12쓰레드8MB</t>
    <phoneticPr fontId="1" type="noConversion"/>
  </si>
  <si>
    <t>MSI A520M-A PRO디지털 듀얼케이블 지원</t>
    <phoneticPr fontId="1" type="noConversion"/>
  </si>
  <si>
    <t>WD Blue SN580 M.2 NVMe (500GB) pcie4.0 4000MB속도지원~ 저가는좀 느려요.</t>
    <phoneticPr fontId="1" type="noConversion"/>
  </si>
  <si>
    <t>AMD 내장그래픽활용</t>
    <phoneticPr fontId="1" type="noConversion"/>
  </si>
  <si>
    <t>퀵 배송비 서비스</t>
    <phoneticPr fontId="1" type="noConversion"/>
  </si>
  <si>
    <t>배송비</t>
    <phoneticPr fontId="1" type="noConversion"/>
  </si>
  <si>
    <t>캐슬렉스(서울골프클럽)</t>
    <phoneticPr fontId="1" type="noConversion"/>
  </si>
  <si>
    <t>AMD 정품쿨러 탑재</t>
    <phoneticPr fontId="1" type="noConversion"/>
  </si>
  <si>
    <t>AX2000UA 무선랜카드 (기가)1개만배송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</si>
</sst>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21" sqref="C21:D2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41" t="s">
        <v>73</v>
      </c>
      <c r="D1" s="42"/>
      <c r="E1" s="119"/>
      <c r="F1" s="120"/>
      <c r="G1" s="120"/>
      <c r="H1" s="121"/>
    </row>
    <row r="2" spans="1:9" ht="22.5" customHeight="1">
      <c r="A2" s="15" t="s">
        <v>34</v>
      </c>
      <c r="B2" s="16">
        <v>1083075865</v>
      </c>
      <c r="C2" s="43"/>
      <c r="D2" s="44"/>
      <c r="E2" s="122"/>
      <c r="F2" s="123"/>
      <c r="G2" s="123"/>
      <c r="H2" s="124"/>
    </row>
    <row r="3" spans="1:9" ht="22.5" customHeight="1">
      <c r="A3" s="15" t="s">
        <v>35</v>
      </c>
      <c r="B3" s="17">
        <f ca="1">TODAY()</f>
        <v>45567</v>
      </c>
      <c r="C3" s="15" t="s">
        <v>36</v>
      </c>
      <c r="D3" s="18"/>
      <c r="E3" s="122"/>
      <c r="F3" s="123"/>
      <c r="G3" s="123"/>
      <c r="H3" s="124"/>
    </row>
    <row r="4" spans="1:9" ht="22.5" customHeight="1">
      <c r="A4" s="19" t="s">
        <v>33</v>
      </c>
      <c r="B4" s="47"/>
      <c r="C4" s="47"/>
      <c r="D4" s="48"/>
      <c r="E4" s="125"/>
      <c r="F4" s="126"/>
      <c r="G4" s="126"/>
      <c r="H4" s="127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74</v>
      </c>
      <c r="B6" s="72"/>
      <c r="C6" s="131" t="s">
        <v>84</v>
      </c>
      <c r="D6" s="132"/>
      <c r="E6" s="21" t="s">
        <v>6</v>
      </c>
      <c r="F6" s="22">
        <v>120000</v>
      </c>
      <c r="G6" s="21">
        <v>1</v>
      </c>
      <c r="H6" s="22">
        <f>F6*G6</f>
        <v>120000</v>
      </c>
      <c r="I6" s="1"/>
    </row>
    <row r="7" spans="1:9" ht="24" customHeight="1">
      <c r="A7" s="73"/>
      <c r="B7" s="74"/>
      <c r="C7" s="58" t="s">
        <v>91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3"/>
      <c r="B8" s="74"/>
      <c r="C8" s="133" t="s">
        <v>85</v>
      </c>
      <c r="D8" s="134"/>
      <c r="E8" s="21" t="s">
        <v>7</v>
      </c>
      <c r="F8" s="22">
        <v>80000</v>
      </c>
      <c r="G8" s="21">
        <v>1</v>
      </c>
      <c r="H8" s="22">
        <f t="shared" si="0"/>
        <v>80000</v>
      </c>
      <c r="I8" s="1"/>
    </row>
    <row r="9" spans="1:9" ht="37.5" customHeight="1">
      <c r="A9" s="73"/>
      <c r="B9" s="74"/>
      <c r="C9" s="58" t="s">
        <v>76</v>
      </c>
      <c r="D9" s="59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73"/>
      <c r="B10" s="74"/>
      <c r="C10" s="58" t="s">
        <v>87</v>
      </c>
      <c r="D10" s="59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86</v>
      </c>
      <c r="D12" s="63"/>
      <c r="E12" s="21" t="s">
        <v>10</v>
      </c>
      <c r="F12" s="22">
        <v>65000</v>
      </c>
      <c r="G12" s="21">
        <v>1</v>
      </c>
      <c r="H12" s="22">
        <f t="shared" si="0"/>
        <v>65000</v>
      </c>
      <c r="I12" s="1"/>
    </row>
    <row r="13" spans="1:9" ht="31.5" customHeight="1">
      <c r="A13" s="73"/>
      <c r="B13" s="74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75</v>
      </c>
      <c r="D14" s="53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3"/>
      <c r="B15" s="74"/>
      <c r="C15" s="52" t="s">
        <v>77</v>
      </c>
      <c r="D15" s="53"/>
      <c r="E15" s="21" t="s">
        <v>64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3"/>
      <c r="B16" s="74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67</v>
      </c>
      <c r="D17" s="6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71</v>
      </c>
      <c r="D18" s="6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 t="s">
        <v>92</v>
      </c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445000</v>
      </c>
      <c r="F21" s="66"/>
      <c r="G21" s="26">
        <v>3</v>
      </c>
      <c r="H21" s="130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1335000</v>
      </c>
      <c r="F22" s="66"/>
      <c r="G22" s="66"/>
      <c r="H22" s="130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30"/>
      <c r="I23" s="1"/>
    </row>
    <row r="24" spans="1:9" ht="17.25" customHeight="1">
      <c r="A24" s="77"/>
      <c r="B24" s="78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96" t="s">
        <v>78</v>
      </c>
      <c r="D25" s="97"/>
      <c r="E25" s="28"/>
      <c r="F25" s="22"/>
      <c r="G25" s="21"/>
      <c r="H25" s="22">
        <f>F25*G25</f>
        <v>0</v>
      </c>
      <c r="I25" s="1"/>
    </row>
    <row r="26" spans="1:9" ht="25.15" customHeight="1">
      <c r="A26" s="100" t="s">
        <v>72</v>
      </c>
      <c r="B26" s="101"/>
      <c r="C26" s="82" t="s">
        <v>88</v>
      </c>
      <c r="D26" s="82"/>
      <c r="E26" s="28" t="s">
        <v>89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2"/>
      <c r="B27" s="103"/>
      <c r="C27" s="83" t="s">
        <v>79</v>
      </c>
      <c r="D27" s="83"/>
      <c r="E27" s="28" t="s">
        <v>81</v>
      </c>
      <c r="F27" s="22">
        <v>0</v>
      </c>
      <c r="G27" s="21">
        <v>3</v>
      </c>
      <c r="H27" s="22">
        <f t="shared" ref="H27:H33" si="1">F27*G27</f>
        <v>0</v>
      </c>
      <c r="I27" s="1"/>
    </row>
    <row r="28" spans="1:9">
      <c r="A28" s="102"/>
      <c r="B28" s="103"/>
      <c r="C28" s="83" t="s">
        <v>80</v>
      </c>
      <c r="D28" s="83"/>
      <c r="E28" s="28" t="s">
        <v>82</v>
      </c>
      <c r="F28" s="22">
        <v>0</v>
      </c>
      <c r="G28" s="21">
        <v>3</v>
      </c>
      <c r="H28" s="22">
        <f t="shared" si="1"/>
        <v>0</v>
      </c>
      <c r="I28" s="1"/>
    </row>
    <row r="29" spans="1:9" ht="16.5" customHeight="1">
      <c r="A29" s="102"/>
      <c r="B29" s="103"/>
      <c r="C29" s="100" t="s">
        <v>83</v>
      </c>
      <c r="D29" s="101"/>
      <c r="E29" s="28"/>
      <c r="F29" s="22"/>
      <c r="G29" s="21"/>
      <c r="H29" s="22">
        <f t="shared" si="1"/>
        <v>0</v>
      </c>
      <c r="I29" s="1"/>
    </row>
    <row r="30" spans="1:9">
      <c r="A30" s="102"/>
      <c r="B30" s="103"/>
      <c r="C30" s="102"/>
      <c r="D30" s="103"/>
      <c r="E30" s="28"/>
      <c r="F30" s="22"/>
      <c r="G30" s="21"/>
      <c r="H30" s="22">
        <f t="shared" si="1"/>
        <v>0</v>
      </c>
      <c r="I30" s="1"/>
    </row>
    <row r="31" spans="1:9">
      <c r="A31" s="102"/>
      <c r="B31" s="103"/>
      <c r="C31" s="104"/>
      <c r="D31" s="105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2"/>
      <c r="B32" s="103"/>
      <c r="C32" s="98"/>
      <c r="D32" s="99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4"/>
      <c r="B33" s="105"/>
      <c r="C33" s="98"/>
      <c r="D33" s="99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8" t="s">
        <v>24</v>
      </c>
      <c r="B34" s="109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7">
        <f>SUM(H25:H33)</f>
        <v>0</v>
      </c>
      <c r="F34" s="68"/>
      <c r="G34" s="68"/>
      <c r="H34" s="128" t="s">
        <v>14</v>
      </c>
      <c r="I34" s="1"/>
    </row>
    <row r="35" spans="1:9" ht="14.25" customHeight="1">
      <c r="A35" s="110"/>
      <c r="B35" s="111"/>
      <c r="C35" s="92"/>
      <c r="D35" s="93"/>
      <c r="E35" s="69"/>
      <c r="F35" s="70"/>
      <c r="G35" s="70"/>
      <c r="H35" s="129"/>
      <c r="I35" s="1"/>
    </row>
    <row r="36" spans="1:9" ht="16.5" customHeight="1">
      <c r="A36" s="106" t="s">
        <v>27</v>
      </c>
      <c r="B36" s="107"/>
      <c r="C36" s="88" t="b">
        <f>IF(F38="카드+현금",Sheet3!C11,IF(F38="현금+카드",Sheet3!C4))</f>
        <v>0</v>
      </c>
      <c r="D36" s="89"/>
      <c r="E36" s="32" t="s">
        <v>4</v>
      </c>
      <c r="F36" s="137">
        <f>SUM(E22,E34)</f>
        <v>1335000</v>
      </c>
      <c r="G36" s="137"/>
      <c r="H36" s="33" t="s">
        <v>14</v>
      </c>
      <c r="I36" s="1"/>
    </row>
    <row r="37" spans="1:9" ht="16.5" customHeight="1">
      <c r="A37" s="106" t="s">
        <v>26</v>
      </c>
      <c r="B37" s="107"/>
      <c r="C37" s="86" t="b">
        <f>IF(F38="카드+현금",Sheet3!C9,IF(F38="현금+카드",Sheet3!C6))</f>
        <v>0</v>
      </c>
      <c r="D37" s="87"/>
      <c r="E37" s="32" t="s">
        <v>15</v>
      </c>
      <c r="F37" s="135">
        <f>F36*1.1-F36</f>
        <v>133500.00000000023</v>
      </c>
      <c r="G37" s="136"/>
      <c r="H37" s="34"/>
      <c r="I37" s="1"/>
    </row>
    <row r="38" spans="1:9" ht="17.25" customHeight="1">
      <c r="A38" s="106" t="s">
        <v>22</v>
      </c>
      <c r="B38" s="107"/>
      <c r="C38" s="113"/>
      <c r="D38" s="114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8" t="s">
        <v>23</v>
      </c>
      <c r="B39" s="109"/>
      <c r="C39" s="115">
        <f>SUM(C36:C37)-C38</f>
        <v>0</v>
      </c>
      <c r="D39" s="116"/>
      <c r="E39" s="36" t="s">
        <v>60</v>
      </c>
      <c r="F39" s="139"/>
      <c r="G39" s="140"/>
      <c r="H39" s="141"/>
      <c r="I39" s="1"/>
    </row>
    <row r="40" spans="1:9" ht="20.25" customHeight="1">
      <c r="A40" s="110"/>
      <c r="B40" s="111"/>
      <c r="C40" s="117"/>
      <c r="D40" s="118"/>
      <c r="E40" s="37" t="s">
        <v>16</v>
      </c>
      <c r="F40" s="138">
        <f>IF(F38="현금(이체X)",F36,IF(F38="웹결제",ROUND(Sheet2!B7,-4),IF(F38="이체 및 현금영수증",F36+F36*10%,IF(F38="이체 및 세금계산서",F36+F36*10%,IF(F38="이체 및 세금계산서",F36+F36*10%,)))))-F39</f>
        <v>1468500</v>
      </c>
      <c r="G40" s="138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2"/>
      <c r="F42" s="112"/>
      <c r="G42" s="112"/>
      <c r="H42" s="112"/>
      <c r="I42" s="1"/>
    </row>
    <row r="43" spans="1:9">
      <c r="A43" s="39"/>
      <c r="B43" s="39"/>
      <c r="C43" s="1"/>
      <c r="D43" s="1"/>
      <c r="E43" s="112"/>
      <c r="F43" s="112"/>
      <c r="G43" s="112"/>
      <c r="H43" s="112"/>
      <c r="I43" s="1"/>
    </row>
    <row r="44" spans="1:9">
      <c r="C44" s="1"/>
      <c r="D44" s="1"/>
      <c r="E44" s="112"/>
      <c r="F44" s="112"/>
      <c r="G44" s="112"/>
      <c r="H44" s="112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5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C29:D31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1335000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918500.00000000012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1335000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1335000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1335000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2024-10-02T03:29:17Z</cp:lastPrinted>
  <dcterms:created xsi:type="dcterms:W3CDTF">2019-03-28T03:58:09Z</dcterms:created>
  <dcterms:modified xsi:type="dcterms:W3CDTF">2024-10-02T03:46:55Z</dcterms:modified>
</cp:coreProperties>
</file>