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32328BBD-C5D2-4C78-B5A9-ECCF5D41BD5F}" xr6:coauthVersionLast="47" xr6:coauthVersionMax="47" xr10:uidLastSave="{8A8778B8-E568-48F7-96DC-EE8399C1F46A}"/>
  <bookViews>
    <workbookView xWindow="14265" yWindow="315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<sst xmlns="http://schemas.openxmlformats.org/spreadsheetml/2006/main" count="100" uniqueCount="87">
  <si>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</si>
  <si>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</si>
  <si>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</si>
  <si>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</si>
  <si>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</si>
  <si>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</si>
  <si>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</si>
  <si>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</si>
  <si>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</si>
  <si>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</si>
  <si>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</si>
  <si>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</si>
  <si>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</si>
  <si>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</si>
  <si>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</si>
  <si>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</si>
  <si>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</si>
  <si>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</si>
  <si>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</si>
  <si>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</si>
  <si>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</si>
  <si>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</si>
  <si>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</si>
  <si>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</si>
  <si>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</si>
  <si>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</si>
  <si>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</si>
  <si>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</si>
  <si>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</si>
  <si>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</si>
  <si>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</si>
  <si>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</si>
  <si>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</si>
  <si>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</si>
  <si>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</si>
  <si>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</si>
  <si>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</si>
  <si>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</si>
  <si>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</si>
  <si>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</si>
  <si>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</si>
  <si>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</si>
  <si>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</si>
  <si>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</si>
  <si>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</si>
  <si>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</si>
  <si>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</si>
  <si>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</si>
  <si>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</si>
  <si>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</si>
  <si>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</si>
  <si>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</si>
  <si>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</si>
  <si>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</si>
  <si>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</si>
  <si>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</si>
  <si>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</si>
  <si>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</si>
  <si>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</si>
  <si>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</si>
  <si>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</si>
  <si>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</si>
  <si>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</si>
  <si>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</si>
  <si>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</si>
  <si>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</si>
  <si>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</si>
  <si>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</si>
  <si>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</si>
  <si>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</si>
  <si>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</si>
  <si>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</si>
  <si>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</si>
  <si>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</si>
  <si>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</si>
  <si>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기존 i7 4코어8쓰레드-&gt;12400F 6코어12쓰레드</t>
    <phoneticPr fontId="1" type="noConversion"/>
  </si>
  <si>
    <t>MSI PRO H610M-E DDR4</t>
    <phoneticPr fontId="1" type="noConversion"/>
  </si>
  <si>
    <t>인텔 정품쿨러 활용 (기존8MB-&gt;18MB로업글)</t>
    <phoneticPr fontId="1" type="noConversion"/>
  </si>
  <si>
    <t>기존D3소켓-&gt;업글D4 25600 (3200) 16GB</t>
    <phoneticPr fontId="1" type="noConversion"/>
  </si>
  <si>
    <t>기존그래픽카드 GTX1050 활용</t>
    <phoneticPr fontId="1" type="noConversion"/>
  </si>
  <si>
    <t>기존하드디스크 사용</t>
    <phoneticPr fontId="1" type="noConversion"/>
  </si>
  <si>
    <t>기존 SSD 성능확인후 업그레이드 유무안내</t>
    <phoneticPr fontId="1" type="noConversion"/>
  </si>
  <si>
    <t>최신 SSD 4000MB (기존500MB)작업속도 차이많이 납니다. 최신꺼 추가장착시 500GB기준</t>
    <phoneticPr fontId="1" type="noConversion"/>
  </si>
  <si>
    <t>파워도 상태확인후 안내</t>
    <phoneticPr fontId="1" type="noConversion"/>
  </si>
  <si>
    <t>마이크로닉스 우퍼 미니케이스 (화이트)</t>
    <phoneticPr fontId="1" type="noConversion"/>
  </si>
  <si>
    <t>김진무(카페업글고객님)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</si>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</sst>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73</v>
      </c>
      <c r="D1" s="42"/>
      <c r="E1" s="119"/>
      <c r="F1" s="120"/>
      <c r="G1" s="120"/>
      <c r="H1" s="121"/>
    </row>
    <row r="2" spans="1:9" ht="22.5" customHeight="1">
      <c r="A2" s="15" t="s">
        <v>34</v>
      </c>
      <c r="B2" s="16">
        <v>1043410054</v>
      </c>
      <c r="C2" s="43"/>
      <c r="D2" s="44"/>
      <c r="E2" s="122"/>
      <c r="F2" s="123"/>
      <c r="G2" s="123"/>
      <c r="H2" s="124"/>
    </row>
    <row r="3" spans="1:9" ht="22.5" customHeight="1">
      <c r="A3" s="15" t="s">
        <v>35</v>
      </c>
      <c r="B3" s="17">
        <f ca="1">TODAY()</f>
        <v>45535</v>
      </c>
      <c r="C3" s="15" t="s">
        <v>36</v>
      </c>
      <c r="D3" s="18"/>
      <c r="E3" s="122"/>
      <c r="F3" s="123"/>
      <c r="G3" s="123"/>
      <c r="H3" s="124"/>
    </row>
    <row r="4" spans="1:9" ht="22.5" customHeight="1">
      <c r="A4" s="19" t="s">
        <v>33</v>
      </c>
      <c r="B4" s="47"/>
      <c r="C4" s="47"/>
      <c r="D4" s="48"/>
      <c r="E4" s="125"/>
      <c r="F4" s="126"/>
      <c r="G4" s="126"/>
      <c r="H4" s="127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74</v>
      </c>
      <c r="B6" s="72"/>
      <c r="C6" s="131" t="s">
        <v>75</v>
      </c>
      <c r="D6" s="63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73"/>
      <c r="B7" s="74"/>
      <c r="C7" s="131" t="s">
        <v>77</v>
      </c>
      <c r="D7" s="63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3"/>
      <c r="B8" s="74"/>
      <c r="C8" s="132" t="s">
        <v>76</v>
      </c>
      <c r="D8" s="133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3"/>
      <c r="B9" s="74"/>
      <c r="C9" s="58" t="s">
        <v>78</v>
      </c>
      <c r="D9" s="5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3"/>
      <c r="B10" s="74"/>
      <c r="C10" s="58" t="s">
        <v>79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3"/>
      <c r="B11" s="74"/>
      <c r="C11" s="60" t="s">
        <v>82</v>
      </c>
      <c r="D11" s="61"/>
      <c r="E11" s="21" t="s">
        <v>10</v>
      </c>
      <c r="F11" s="22">
        <v>65000</v>
      </c>
      <c r="G11" s="21">
        <v>1</v>
      </c>
      <c r="H11" s="22">
        <f t="shared" si="0"/>
        <v>65000</v>
      </c>
      <c r="I11" s="1"/>
    </row>
    <row r="12" spans="1:9" ht="24" customHeight="1">
      <c r="A12" s="73"/>
      <c r="B12" s="74"/>
      <c r="C12" s="62" t="s">
        <v>81</v>
      </c>
      <c r="D12" s="63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73"/>
      <c r="B13" s="74"/>
      <c r="C13" s="52" t="s">
        <v>80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84</v>
      </c>
      <c r="D14" s="53"/>
      <c r="E14" s="21" t="s">
        <v>63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3"/>
      <c r="B15" s="74"/>
      <c r="C15" s="52" t="s">
        <v>83</v>
      </c>
      <c r="D15" s="53"/>
      <c r="E15" s="21" t="s">
        <v>64</v>
      </c>
      <c r="F15" s="22"/>
      <c r="G15" s="21"/>
      <c r="H15" s="22">
        <f t="shared" si="0"/>
        <v>0</v>
      </c>
      <c r="I15" s="1"/>
    </row>
    <row r="16" spans="1:9" ht="24" customHeight="1">
      <c r="A16" s="73"/>
      <c r="B16" s="74"/>
      <c r="C16" s="54" t="s">
        <v>44</v>
      </c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67</v>
      </c>
      <c r="D17" s="6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71</v>
      </c>
      <c r="D18" s="6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 t="s">
        <v>86</v>
      </c>
      <c r="F20" s="25">
        <v>10000</v>
      </c>
      <c r="G20" s="24">
        <v>-1</v>
      </c>
      <c r="H20" s="22">
        <f t="shared" si="0"/>
        <v>-10000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480000</v>
      </c>
      <c r="F21" s="66"/>
      <c r="G21" s="26">
        <v>1</v>
      </c>
      <c r="H21" s="130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480000</v>
      </c>
      <c r="F22" s="66"/>
      <c r="G22" s="66"/>
      <c r="H22" s="130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30"/>
      <c r="I23" s="1"/>
    </row>
    <row r="24" spans="1:9" ht="17.25" customHeight="1">
      <c r="A24" s="77"/>
      <c r="B24" s="78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96"/>
      <c r="D25" s="97"/>
      <c r="E25" s="28"/>
      <c r="F25" s="22"/>
      <c r="G25" s="21"/>
      <c r="H25" s="22">
        <f>F25*G25</f>
        <v>0</v>
      </c>
      <c r="I25" s="1"/>
    </row>
    <row r="26" spans="1:9" ht="25.15" customHeight="1">
      <c r="A26" s="102" t="s">
        <v>72</v>
      </c>
      <c r="B26" s="103"/>
      <c r="C26" s="82"/>
      <c r="D26" s="82"/>
      <c r="E26" s="28"/>
      <c r="F26" s="22"/>
      <c r="G26" s="21"/>
      <c r="H26" s="22">
        <f>F26*G26</f>
        <v>0</v>
      </c>
      <c r="I26" s="1"/>
    </row>
    <row r="27" spans="1:9">
      <c r="A27" s="104"/>
      <c r="B27" s="105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4"/>
      <c r="B28" s="105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4"/>
      <c r="B29" s="105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4"/>
      <c r="B30" s="105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4"/>
      <c r="B31" s="105"/>
      <c r="C31" s="83"/>
      <c r="D31" s="83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4"/>
      <c r="B32" s="105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6"/>
      <c r="B33" s="107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8" t="s">
        <v>24</v>
      </c>
      <c r="B34" s="109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7">
        <f>SUM(H25:H33)</f>
        <v>0</v>
      </c>
      <c r="F34" s="68"/>
      <c r="G34" s="68"/>
      <c r="H34" s="128" t="s">
        <v>14</v>
      </c>
      <c r="I34" s="1"/>
    </row>
    <row r="35" spans="1:9" ht="14.25" customHeight="1">
      <c r="A35" s="110"/>
      <c r="B35" s="111"/>
      <c r="C35" s="92"/>
      <c r="D35" s="93"/>
      <c r="E35" s="69"/>
      <c r="F35" s="70"/>
      <c r="G35" s="70"/>
      <c r="H35" s="129"/>
      <c r="I35" s="1"/>
    </row>
    <row r="36" spans="1:9" ht="16.5" customHeight="1">
      <c r="A36" s="100" t="s">
        <v>27</v>
      </c>
      <c r="B36" s="101"/>
      <c r="C36" s="88" t="b">
        <f>IF(F38="카드+현금",Sheet3!C11,IF(F38="현금+카드",Sheet3!C4))</f>
        <v>0</v>
      </c>
      <c r="D36" s="89"/>
      <c r="E36" s="32" t="s">
        <v>4</v>
      </c>
      <c r="F36" s="136">
        <f>SUM(E22,E34)</f>
        <v>480000</v>
      </c>
      <c r="G36" s="136"/>
      <c r="H36" s="33" t="s">
        <v>14</v>
      </c>
      <c r="I36" s="1"/>
    </row>
    <row r="37" spans="1:9" ht="16.5" customHeight="1">
      <c r="A37" s="100" t="s">
        <v>26</v>
      </c>
      <c r="B37" s="101"/>
      <c r="C37" s="86" t="b">
        <f>IF(F38="카드+현금",Sheet3!C9,IF(F38="현금+카드",Sheet3!C6))</f>
        <v>0</v>
      </c>
      <c r="D37" s="87"/>
      <c r="E37" s="32" t="s">
        <v>15</v>
      </c>
      <c r="F37" s="134">
        <f>F36*1.1-F36</f>
        <v>48000</v>
      </c>
      <c r="G37" s="135"/>
      <c r="H37" s="34"/>
      <c r="I37" s="1"/>
    </row>
    <row r="38" spans="1:9" ht="17.25" customHeight="1">
      <c r="A38" s="100" t="s">
        <v>22</v>
      </c>
      <c r="B38" s="101"/>
      <c r="C38" s="113"/>
      <c r="D38" s="114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8" t="s">
        <v>23</v>
      </c>
      <c r="B39" s="109"/>
      <c r="C39" s="115">
        <f>SUM(C36:C37)-C38</f>
        <v>0</v>
      </c>
      <c r="D39" s="116"/>
      <c r="E39" s="36" t="s">
        <v>60</v>
      </c>
      <c r="F39" s="138"/>
      <c r="G39" s="139"/>
      <c r="H39" s="140"/>
      <c r="I39" s="1"/>
    </row>
    <row r="40" spans="1:9" ht="20.25" customHeight="1">
      <c r="A40" s="110"/>
      <c r="B40" s="111"/>
      <c r="C40" s="117"/>
      <c r="D40" s="118"/>
      <c r="E40" s="37" t="s">
        <v>16</v>
      </c>
      <c r="F40" s="137">
        <f>IF(F38="현금(이체X)",F36,IF(F38="웹결제",ROUND(Sheet2!B7,-4),IF(F38="이체 및 현금영수증",F36+F36*10%,IF(F38="이체 및 세금계산서",F36+F36*10%,IF(F38="이체 및 세금계산서",F36+F36*10%,)))))-F39</f>
        <v>528000</v>
      </c>
      <c r="G40" s="137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2"/>
      <c r="F42" s="112"/>
      <c r="G42" s="112"/>
      <c r="H42" s="112"/>
      <c r="I42" s="1"/>
    </row>
    <row r="43" spans="1:9">
      <c r="A43" s="39"/>
      <c r="B43" s="39"/>
      <c r="C43" s="1"/>
      <c r="D43" s="1"/>
      <c r="E43" s="112"/>
      <c r="F43" s="112"/>
      <c r="G43" s="112"/>
      <c r="H43" s="112"/>
      <c r="I43" s="1"/>
    </row>
    <row r="44" spans="1:9">
      <c r="C44" s="1"/>
      <c r="D44" s="1"/>
      <c r="E44" s="112"/>
      <c r="F44" s="112"/>
      <c r="G44" s="112"/>
      <c r="H44" s="11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480000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-22000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479999.99999999994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2024-08-30T07:03:16Z</cp:lastPrinted>
  <dcterms:created xsi:type="dcterms:W3CDTF">2019-03-28T03:58:09Z</dcterms:created>
  <dcterms:modified xsi:type="dcterms:W3CDTF">2024-08-31T06:20:10Z</dcterms:modified>
</cp:coreProperties>
</file>