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2" documentId="8_{37D558EA-EF91-4ABA-B127-A697D5DE1C6B}" xr6:coauthVersionLast="47" xr6:coauthVersionMax="47" xr10:uidLastSave="{F54F3C05-1F44-4E22-9086-D2D9815C5FB9}"/>
  <bookViews>
    <workbookView xWindow="3450" yWindow="1035" windowWidth="20805" windowHeight="1863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18" i="1"/>
  <c r="H40" i="1" l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<sst xmlns="http://schemas.openxmlformats.org/spreadsheetml/2006/main" count="113" uniqueCount="101">
  <si>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</si>
  <si>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</si>
  <si>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</si>
  <si>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</si>
  <si>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</si>
  <si>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</si>
  <si>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</si>
  <si>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</si>
  <si>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</si>
  <si>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</si>
  <si>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</si>
  <si>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</si>
  <si>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</si>
  <si>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</si>
  <si>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</si>
  <si>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</si>
  <si>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</si>
  <si>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</si>
  <si>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</si>
  <si>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</si>
  <si>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</si>
  <si>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</si>
  <si>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</si>
  <si>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</si>
  <si>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</si>
  <si>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</si>
  <si>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</si>
  <si>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</si>
  <si>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</si>
  <si>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</si>
  <si>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</si>
  <si>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</si>
  <si>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</si>
  <si>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</si>
  <si>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</si>
  <si>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</si>
  <si>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</si>
  <si>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</si>
  <si>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</si>
  <si>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</si>
  <si>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</si>
  <si>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</si>
  <si>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</si>
  <si>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</si>
  <si>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</si>
  <si>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</si>
  <si>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</si>
  <si>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</si>
  <si>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</si>
  <si>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</si>
  <si>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</si>
  <si>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</si>
  <si>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</si>
  <si>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</si>
  <si>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</si>
  <si>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</si>
  <si>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</si>
  <si>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</si>
  <si>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</si>
  <si>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</si>
  <si>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</si>
  <si>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</si>
  <si>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</si>
  <si>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</si>
  <si>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</si>
  <si>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</si>
  <si>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</si>
  <si>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</si>
  <si>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</si>
  <si>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</si>
  <si>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</si>
  <si>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</si>
  <si>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</si>
  <si>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</si>
  <si>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인텔 코어i5-14세대 14600KF (랩터레이크 리프레시) (정품)</t>
    <phoneticPr fontId="1" type="noConversion"/>
  </si>
  <si>
    <t>GIGABYTE Z790 AORUS ELITE</t>
    <phoneticPr fontId="1" type="noConversion"/>
  </si>
  <si>
    <t>삼성전자 DDR5-5600 (32GB)</t>
    <phoneticPr fontId="1" type="noConversion"/>
  </si>
  <si>
    <t>ZOTAC GAMING 지포스 RTX 4080 SUPER Trinity D6X 16GB Black</t>
    <phoneticPr fontId="1" type="noConversion"/>
  </si>
  <si>
    <t>SK하이닉스 Platinum P41 M.2 NVMe (1TB)</t>
    <phoneticPr fontId="1" type="noConversion"/>
  </si>
  <si>
    <t>Western Digital Ultrastar DC HC310 7200/256M (HUS726T4TALA6L4, 4TB)</t>
    <phoneticPr fontId="1" type="noConversion"/>
  </si>
  <si>
    <t>마이크로닉스 Classic II 1050W 80PLUS골드 230V EU 풀모듈러</t>
    <phoneticPr fontId="1" type="noConversion"/>
  </si>
  <si>
    <t>LG전자 스마트 32SQ750S</t>
    <phoneticPr fontId="1" type="noConversion"/>
  </si>
  <si>
    <t>Britz 브리츠인터내셔널 BR-Monitor4</t>
    <phoneticPr fontId="1" type="noConversion"/>
  </si>
  <si>
    <t>Microsoft Windows 11 Pro (처음사용자용 한글)</t>
    <phoneticPr fontId="1" type="noConversion"/>
  </si>
  <si>
    <t>소프트웨어</t>
    <phoneticPr fontId="1" type="noConversion"/>
  </si>
  <si>
    <t>로지텍 K120 New + M100R 블랙 (정품)</t>
    <phoneticPr fontId="1" type="noConversion"/>
  </si>
  <si>
    <t>모니터</t>
    <phoneticPr fontId="1" type="noConversion"/>
  </si>
  <si>
    <t>스피커</t>
    <phoneticPr fontId="1" type="noConversion"/>
  </si>
  <si>
    <t>키보드합본</t>
    <phoneticPr fontId="1" type="noConversion"/>
  </si>
  <si>
    <t>평일기준으로 3일</t>
    <phoneticPr fontId="1" type="noConversion"/>
  </si>
  <si>
    <t>씨디룸</t>
    <phoneticPr fontId="1" type="noConversion"/>
  </si>
  <si>
    <t>리더기</t>
    <phoneticPr fontId="1" type="noConversion"/>
  </si>
  <si>
    <t>배송관련</t>
    <phoneticPr fontId="1" type="noConversion"/>
  </si>
  <si>
    <t>권모순수의 활동그림</t>
    <phoneticPr fontId="1" type="noConversion"/>
  </si>
  <si>
    <t>BRAVOTEC 스텔스 EX270 파노라마 윈도우 (블랙)</t>
    <phoneticPr fontId="1" type="noConversion"/>
  </si>
  <si>
    <t>블루레이</t>
    <phoneticPr fontId="1" type="noConversion"/>
  </si>
  <si>
    <t>블루레이 내장형 BH16NS55</t>
    <phoneticPr fontId="1" type="noConversion"/>
  </si>
  <si>
    <t>(임시견적서)케이스2개들어가서빼고래코드넣음</t>
    <phoneticPr fontId="1" type="noConversion"/>
  </si>
  <si>
    <t>Thermalright FROST SPIRIT 140 BLACK V3  변경</t>
    <phoneticPr fontId="1" type="noConversion"/>
  </si>
  <si>
    <t>내장씨디룸 서비스 (블루레이기능있는걸로)재고없</t>
    <phoneticPr fontId="1" type="noConversion"/>
  </si>
  <si>
    <t>카드리더기 3.0  종류여러개짜리로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</si>
</sst>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4" zoomScaleNormal="100" zoomScaleSheetLayoutView="100" workbookViewId="0">
      <selection activeCell="C30" sqref="C30:D3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93</v>
      </c>
      <c r="C1" s="41" t="s">
        <v>72</v>
      </c>
      <c r="D1" s="42"/>
      <c r="E1" s="113"/>
      <c r="F1" s="114"/>
      <c r="G1" s="114"/>
      <c r="H1" s="115"/>
    </row>
    <row r="2" spans="1:9" ht="22.5" customHeight="1">
      <c r="A2" s="15" t="s">
        <v>34</v>
      </c>
      <c r="B2" s="16"/>
      <c r="C2" s="43"/>
      <c r="D2" s="44"/>
      <c r="E2" s="116"/>
      <c r="F2" s="117"/>
      <c r="G2" s="117"/>
      <c r="H2" s="118"/>
    </row>
    <row r="3" spans="1:9" ht="22.5" customHeight="1">
      <c r="A3" s="15" t="s">
        <v>35</v>
      </c>
      <c r="B3" s="17">
        <f ca="1">TODAY()</f>
        <v>45522</v>
      </c>
      <c r="C3" s="15" t="s">
        <v>36</v>
      </c>
      <c r="D3" s="18"/>
      <c r="E3" s="116"/>
      <c r="F3" s="117"/>
      <c r="G3" s="117"/>
      <c r="H3" s="118"/>
    </row>
    <row r="4" spans="1:9" ht="22.5" customHeight="1">
      <c r="A4" s="19" t="s">
        <v>33</v>
      </c>
      <c r="B4" s="47"/>
      <c r="C4" s="47"/>
      <c r="D4" s="48"/>
      <c r="E4" s="119"/>
      <c r="F4" s="120"/>
      <c r="G4" s="120"/>
      <c r="H4" s="121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68" t="s">
        <v>73</v>
      </c>
      <c r="B6" s="69"/>
      <c r="C6" s="56" t="s">
        <v>74</v>
      </c>
      <c r="D6" s="57"/>
      <c r="E6" s="21" t="s">
        <v>6</v>
      </c>
      <c r="F6" s="22">
        <v>340000</v>
      </c>
      <c r="G6" s="21">
        <v>1</v>
      </c>
      <c r="H6" s="22">
        <f>F6*G6</f>
        <v>340000</v>
      </c>
      <c r="I6" s="1"/>
    </row>
    <row r="7" spans="1:9" ht="24" customHeight="1">
      <c r="A7" s="70"/>
      <c r="B7" s="71"/>
      <c r="C7" s="56" t="s">
        <v>98</v>
      </c>
      <c r="D7" s="57"/>
      <c r="E7" s="23" t="s">
        <v>11</v>
      </c>
      <c r="F7" s="22">
        <v>78000</v>
      </c>
      <c r="G7" s="21">
        <v>1</v>
      </c>
      <c r="H7" s="22">
        <f t="shared" ref="H7:H20" si="0">F7*G7</f>
        <v>78000</v>
      </c>
      <c r="I7" s="1"/>
    </row>
    <row r="8" spans="1:9" ht="25.5" customHeight="1">
      <c r="A8" s="70"/>
      <c r="B8" s="71"/>
      <c r="C8" s="125" t="s">
        <v>75</v>
      </c>
      <c r="D8" s="126"/>
      <c r="E8" s="21" t="s">
        <v>7</v>
      </c>
      <c r="F8" s="22">
        <v>346000</v>
      </c>
      <c r="G8" s="21">
        <v>1</v>
      </c>
      <c r="H8" s="22">
        <f t="shared" si="0"/>
        <v>346000</v>
      </c>
      <c r="I8" s="1"/>
    </row>
    <row r="9" spans="1:9" ht="37.5" customHeight="1">
      <c r="A9" s="70"/>
      <c r="B9" s="71"/>
      <c r="C9" s="56" t="s">
        <v>76</v>
      </c>
      <c r="D9" s="57"/>
      <c r="E9" s="21" t="s">
        <v>8</v>
      </c>
      <c r="F9" s="22">
        <v>140000</v>
      </c>
      <c r="G9" s="21">
        <v>4</v>
      </c>
      <c r="H9" s="22">
        <f t="shared" si="0"/>
        <v>560000</v>
      </c>
      <c r="I9" s="1"/>
    </row>
    <row r="10" spans="1:9" ht="24" customHeight="1">
      <c r="A10" s="70"/>
      <c r="B10" s="71"/>
      <c r="C10" s="56" t="s">
        <v>77</v>
      </c>
      <c r="D10" s="57"/>
      <c r="E10" s="21" t="s">
        <v>9</v>
      </c>
      <c r="F10" s="22">
        <v>1595000</v>
      </c>
      <c r="G10" s="21">
        <v>1</v>
      </c>
      <c r="H10" s="22">
        <f t="shared" si="0"/>
        <v>1595000</v>
      </c>
      <c r="I10" s="1"/>
    </row>
    <row r="11" spans="1:9" ht="24" customHeight="1">
      <c r="A11" s="70"/>
      <c r="B11" s="71"/>
      <c r="C11" s="58"/>
      <c r="D11" s="59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0"/>
      <c r="B12" s="71"/>
      <c r="C12" s="60" t="s">
        <v>78</v>
      </c>
      <c r="D12" s="57"/>
      <c r="E12" s="21" t="s">
        <v>10</v>
      </c>
      <c r="F12" s="22">
        <v>163000</v>
      </c>
      <c r="G12" s="21">
        <v>2</v>
      </c>
      <c r="H12" s="22">
        <f t="shared" si="0"/>
        <v>326000</v>
      </c>
      <c r="I12" s="1"/>
    </row>
    <row r="13" spans="1:9" ht="31.5" customHeight="1">
      <c r="A13" s="70"/>
      <c r="B13" s="71"/>
      <c r="C13" s="52" t="s">
        <v>79</v>
      </c>
      <c r="D13" s="53"/>
      <c r="E13" s="21" t="s">
        <v>62</v>
      </c>
      <c r="F13" s="22">
        <v>213000</v>
      </c>
      <c r="G13" s="21">
        <v>2</v>
      </c>
      <c r="H13" s="22">
        <f t="shared" si="0"/>
        <v>426000</v>
      </c>
      <c r="I13" s="1"/>
    </row>
    <row r="14" spans="1:9" ht="29.25" customHeight="1">
      <c r="A14" s="70"/>
      <c r="B14" s="71"/>
      <c r="C14" s="52" t="s">
        <v>94</v>
      </c>
      <c r="D14" s="53"/>
      <c r="E14" s="21" t="s">
        <v>64</v>
      </c>
      <c r="F14" s="22">
        <v>68000</v>
      </c>
      <c r="G14" s="21">
        <v>1</v>
      </c>
      <c r="H14" s="22">
        <f t="shared" si="0"/>
        <v>68000</v>
      </c>
      <c r="I14" s="1"/>
    </row>
    <row r="15" spans="1:9" ht="24" customHeight="1">
      <c r="A15" s="70"/>
      <c r="B15" s="71"/>
      <c r="C15" s="52" t="s">
        <v>80</v>
      </c>
      <c r="D15" s="53"/>
      <c r="E15" s="21" t="s">
        <v>63</v>
      </c>
      <c r="F15" s="22">
        <v>205000</v>
      </c>
      <c r="G15" s="21">
        <v>1</v>
      </c>
      <c r="H15" s="22">
        <f t="shared" si="0"/>
        <v>205000</v>
      </c>
      <c r="I15" s="1"/>
    </row>
    <row r="16" spans="1:9" ht="24" customHeight="1">
      <c r="A16" s="70"/>
      <c r="B16" s="71"/>
      <c r="C16" s="52" t="s">
        <v>96</v>
      </c>
      <c r="D16" s="53"/>
      <c r="E16" s="21" t="s">
        <v>95</v>
      </c>
      <c r="F16" s="22">
        <v>90000</v>
      </c>
      <c r="G16" s="21">
        <v>1</v>
      </c>
      <c r="H16" s="22">
        <f t="shared" si="0"/>
        <v>90000</v>
      </c>
      <c r="I16" s="1"/>
    </row>
    <row r="17" spans="1:9">
      <c r="A17" s="70"/>
      <c r="B17" s="71"/>
      <c r="C17" s="61" t="s">
        <v>66</v>
      </c>
      <c r="D17" s="62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0"/>
      <c r="B18" s="71"/>
      <c r="C18" s="78" t="s">
        <v>70</v>
      </c>
      <c r="D18" s="62"/>
      <c r="E18" s="24" t="s">
        <v>68</v>
      </c>
      <c r="F18" s="25"/>
      <c r="G18" s="24"/>
      <c r="H18" s="22">
        <f t="shared" si="0"/>
        <v>0</v>
      </c>
      <c r="I18" s="1"/>
    </row>
    <row r="19" spans="1:9">
      <c r="A19" s="70"/>
      <c r="B19" s="71"/>
      <c r="C19" s="54" t="s">
        <v>67</v>
      </c>
      <c r="D19" s="55"/>
      <c r="E19" s="21" t="s">
        <v>69</v>
      </c>
      <c r="F19" s="25"/>
      <c r="G19" s="24"/>
      <c r="H19" s="22">
        <f t="shared" si="0"/>
        <v>0</v>
      </c>
      <c r="I19" s="1"/>
    </row>
    <row r="20" spans="1:9">
      <c r="A20" s="70"/>
      <c r="B20" s="71"/>
      <c r="C20" s="50" t="s">
        <v>83</v>
      </c>
      <c r="D20" s="51"/>
      <c r="E20" s="24" t="s">
        <v>84</v>
      </c>
      <c r="F20" s="25">
        <v>310000</v>
      </c>
      <c r="G20" s="24">
        <v>1</v>
      </c>
      <c r="H20" s="22">
        <f t="shared" si="0"/>
        <v>310000</v>
      </c>
      <c r="I20" s="1"/>
    </row>
    <row r="21" spans="1:9" ht="12.75" customHeight="1">
      <c r="A21" s="72" t="s">
        <v>61</v>
      </c>
      <c r="B21" s="73"/>
      <c r="C21" s="49" t="s">
        <v>12</v>
      </c>
      <c r="D21" s="49"/>
      <c r="E21" s="63">
        <f>SUM(H6:H20)</f>
        <v>4424000</v>
      </c>
      <c r="F21" s="63"/>
      <c r="G21" s="26">
        <v>2</v>
      </c>
      <c r="H21" s="124" t="s">
        <v>14</v>
      </c>
      <c r="I21" s="1"/>
    </row>
    <row r="22" spans="1:9" ht="12.75" customHeight="1">
      <c r="A22" s="74"/>
      <c r="B22" s="75"/>
      <c r="C22" s="49"/>
      <c r="D22" s="49"/>
      <c r="E22" s="63">
        <f>E21*G21</f>
        <v>8848000</v>
      </c>
      <c r="F22" s="63"/>
      <c r="G22" s="63"/>
      <c r="H22" s="124"/>
      <c r="I22" s="1"/>
    </row>
    <row r="23" spans="1:9" ht="12.75" customHeight="1">
      <c r="A23" s="74"/>
      <c r="B23" s="75"/>
      <c r="C23" s="49"/>
      <c r="D23" s="49"/>
      <c r="E23" s="63"/>
      <c r="F23" s="63"/>
      <c r="G23" s="63"/>
      <c r="H23" s="124"/>
      <c r="I23" s="1"/>
    </row>
    <row r="24" spans="1:9" ht="17.25" customHeight="1">
      <c r="A24" s="74"/>
      <c r="B24" s="75"/>
      <c r="C24" s="90" t="s">
        <v>17</v>
      </c>
      <c r="D24" s="91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6"/>
      <c r="B25" s="77"/>
      <c r="C25" s="52" t="s">
        <v>81</v>
      </c>
      <c r="D25" s="53"/>
      <c r="E25" s="28" t="s">
        <v>86</v>
      </c>
      <c r="F25" s="22">
        <v>450000</v>
      </c>
      <c r="G25" s="21">
        <v>4</v>
      </c>
      <c r="H25" s="22">
        <f>F25*G25</f>
        <v>1800000</v>
      </c>
      <c r="I25" s="1"/>
    </row>
    <row r="26" spans="1:9" ht="25.15" customHeight="1">
      <c r="A26" s="96" t="s">
        <v>71</v>
      </c>
      <c r="B26" s="97"/>
      <c r="C26" s="79" t="s">
        <v>82</v>
      </c>
      <c r="D26" s="79"/>
      <c r="E26" s="28" t="s">
        <v>87</v>
      </c>
      <c r="F26" s="22">
        <v>140000</v>
      </c>
      <c r="G26" s="21">
        <v>2</v>
      </c>
      <c r="H26" s="22">
        <f>F26*G26</f>
        <v>280000</v>
      </c>
      <c r="I26" s="1"/>
    </row>
    <row r="27" spans="1:9">
      <c r="A27" s="98"/>
      <c r="B27" s="99"/>
      <c r="C27" s="79" t="s">
        <v>85</v>
      </c>
      <c r="D27" s="79"/>
      <c r="E27" s="28" t="s">
        <v>88</v>
      </c>
      <c r="F27" s="22">
        <v>20000</v>
      </c>
      <c r="G27" s="21">
        <v>2</v>
      </c>
      <c r="H27" s="22">
        <f t="shared" ref="H27:H33" si="1">F27*G27</f>
        <v>40000</v>
      </c>
      <c r="I27" s="1"/>
    </row>
    <row r="28" spans="1:9">
      <c r="A28" s="98"/>
      <c r="B28" s="99"/>
      <c r="C28" s="134" t="s">
        <v>99</v>
      </c>
      <c r="D28" s="134"/>
      <c r="E28" s="28" t="s">
        <v>90</v>
      </c>
      <c r="F28" s="22">
        <v>0</v>
      </c>
      <c r="G28" s="21">
        <v>2</v>
      </c>
      <c r="H28" s="22">
        <f t="shared" si="1"/>
        <v>0</v>
      </c>
      <c r="I28" s="1"/>
    </row>
    <row r="29" spans="1:9">
      <c r="A29" s="98"/>
      <c r="B29" s="99"/>
      <c r="C29" s="79" t="s">
        <v>100</v>
      </c>
      <c r="D29" s="79"/>
      <c r="E29" s="28" t="s">
        <v>91</v>
      </c>
      <c r="F29" s="22">
        <v>0</v>
      </c>
      <c r="G29" s="21">
        <v>2</v>
      </c>
      <c r="H29" s="22">
        <f t="shared" si="1"/>
        <v>0</v>
      </c>
      <c r="I29" s="1"/>
    </row>
    <row r="30" spans="1:9">
      <c r="A30" s="98"/>
      <c r="B30" s="99"/>
      <c r="C30" s="79" t="s">
        <v>89</v>
      </c>
      <c r="D30" s="79"/>
      <c r="E30" s="28" t="s">
        <v>92</v>
      </c>
      <c r="F30" s="22">
        <v>0</v>
      </c>
      <c r="G30" s="21">
        <v>2</v>
      </c>
      <c r="H30" s="22">
        <f t="shared" si="1"/>
        <v>0</v>
      </c>
      <c r="I30" s="1"/>
    </row>
    <row r="31" spans="1:9">
      <c r="A31" s="98"/>
      <c r="B31" s="99"/>
      <c r="C31" s="79" t="s">
        <v>97</v>
      </c>
      <c r="D31" s="79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98"/>
      <c r="B32" s="99"/>
      <c r="C32" s="92"/>
      <c r="D32" s="93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0"/>
      <c r="B33" s="101"/>
      <c r="C33" s="92"/>
      <c r="D33" s="93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2" t="s">
        <v>24</v>
      </c>
      <c r="B34" s="103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64">
        <f>SUM(H25:H33)</f>
        <v>2120000</v>
      </c>
      <c r="F34" s="65"/>
      <c r="G34" s="65"/>
      <c r="H34" s="122" t="s">
        <v>14</v>
      </c>
      <c r="I34" s="1"/>
    </row>
    <row r="35" spans="1:9" ht="14.25" customHeight="1">
      <c r="A35" s="104"/>
      <c r="B35" s="105"/>
      <c r="C35" s="88"/>
      <c r="D35" s="89"/>
      <c r="E35" s="66"/>
      <c r="F35" s="67"/>
      <c r="G35" s="67"/>
      <c r="H35" s="123"/>
      <c r="I35" s="1"/>
    </row>
    <row r="36" spans="1:9" ht="16.5" customHeight="1">
      <c r="A36" s="94" t="s">
        <v>27</v>
      </c>
      <c r="B36" s="95"/>
      <c r="C36" s="84" t="b">
        <f>IF(F38="카드+현금",Sheet3!C11,IF(F38="현금+카드",Sheet3!C4))</f>
        <v>0</v>
      </c>
      <c r="D36" s="85"/>
      <c r="E36" s="32" t="s">
        <v>4</v>
      </c>
      <c r="F36" s="129">
        <f>SUM(E22,E34)</f>
        <v>10968000</v>
      </c>
      <c r="G36" s="129"/>
      <c r="H36" s="33" t="s">
        <v>14</v>
      </c>
      <c r="I36" s="1"/>
    </row>
    <row r="37" spans="1:9" ht="16.5" customHeight="1">
      <c r="A37" s="94" t="s">
        <v>26</v>
      </c>
      <c r="B37" s="95"/>
      <c r="C37" s="82" t="b">
        <f>IF(F38="카드+현금",Sheet3!C9,IF(F38="현금+카드",Sheet3!C6))</f>
        <v>0</v>
      </c>
      <c r="D37" s="83"/>
      <c r="E37" s="32" t="s">
        <v>15</v>
      </c>
      <c r="F37" s="127">
        <f>F36*1.1-F36</f>
        <v>1096800.0000000019</v>
      </c>
      <c r="G37" s="128"/>
      <c r="H37" s="34"/>
      <c r="I37" s="1"/>
    </row>
    <row r="38" spans="1:9" ht="17.25" customHeight="1">
      <c r="A38" s="94" t="s">
        <v>22</v>
      </c>
      <c r="B38" s="95"/>
      <c r="C38" s="107"/>
      <c r="D38" s="108"/>
      <c r="E38" s="32" t="s">
        <v>21</v>
      </c>
      <c r="F38" s="80" t="s">
        <v>59</v>
      </c>
      <c r="G38" s="81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2" t="s">
        <v>23</v>
      </c>
      <c r="B39" s="103"/>
      <c r="C39" s="109">
        <f>SUM(C36:C37)-C38</f>
        <v>0</v>
      </c>
      <c r="D39" s="110"/>
      <c r="E39" s="36" t="s">
        <v>60</v>
      </c>
      <c r="F39" s="131"/>
      <c r="G39" s="132"/>
      <c r="H39" s="133"/>
      <c r="I39" s="1"/>
    </row>
    <row r="40" spans="1:9" ht="20.25" customHeight="1">
      <c r="A40" s="104"/>
      <c r="B40" s="105"/>
      <c r="C40" s="111"/>
      <c r="D40" s="112"/>
      <c r="E40" s="37" t="s">
        <v>16</v>
      </c>
      <c r="F40" s="130">
        <f>IF(F38="현금(이체X)",F36,IF(F38="웹결제",ROUND(Sheet2!B7,-4),IF(F38="이체 및 현금영수증",F36+F36*10%,IF(F38="이체 및 세금계산서",F36+F36*10%,IF(F38="이체 및 세금계산서",F36+F36*10%,)))))-F39</f>
        <v>12064800</v>
      </c>
      <c r="G40" s="130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6"/>
      <c r="F42" s="106"/>
      <c r="G42" s="106"/>
      <c r="H42" s="106"/>
      <c r="I42" s="1"/>
    </row>
    <row r="43" spans="1:9">
      <c r="A43" s="39"/>
      <c r="B43" s="39"/>
      <c r="C43" s="1"/>
      <c r="D43" s="1"/>
      <c r="E43" s="106"/>
      <c r="F43" s="106"/>
      <c r="G43" s="106"/>
      <c r="H43" s="106"/>
      <c r="I43" s="1"/>
    </row>
    <row r="44" spans="1:9">
      <c r="C44" s="1"/>
      <c r="D44" s="1"/>
      <c r="E44" s="106"/>
      <c r="F44" s="106"/>
      <c r="G44" s="106"/>
      <c r="H44" s="106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10968000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11514800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10968000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10968000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10968000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2024-08-18T09:35:03Z</dcterms:modified>
</cp:coreProperties>
</file>