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8" documentId="8_{8B0C29B3-97A3-4745-8474-563C0418410E}" xr6:coauthVersionLast="47" xr6:coauthVersionMax="47" xr10:uidLastSave="{A7AA9D94-8BC3-48B6-9E3E-766BF2B3173A}"/>
  <bookViews>
    <workbookView xWindow="4035" yWindow="60" windowWidth="21600" windowHeight="1516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<sst xmlns="http://schemas.openxmlformats.org/spreadsheetml/2006/main" count="105" uniqueCount="90">
  <si>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</si>
  <si>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</si>
  <si>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</si>
  <si>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</si>
  <si>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</si>
  <si>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</si>
  <si>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</si>
  <si>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</si>
  <si>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</si>
  <si>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</si>
  <si>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</si>
  <si>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</si>
  <si>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</si>
  <si>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</si>
  <si>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</si>
  <si>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</si>
  <si>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</si>
  <si>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</si>
  <si>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</si>
  <si>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</si>
  <si>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</si>
  <si>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</si>
  <si>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</si>
  <si>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</si>
  <si>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</si>
  <si>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</si>
  <si>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</si>
  <si>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</si>
  <si>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</si>
  <si>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</si>
  <si>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</si>
  <si>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</si>
  <si>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</si>
  <si>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</si>
  <si>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</si>
  <si>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</si>
  <si>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</si>
  <si>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</si>
  <si>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</si>
  <si>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</si>
  <si>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</si>
  <si>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</si>
  <si>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</si>
  <si>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</si>
  <si>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</si>
  <si>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</si>
  <si>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</si>
  <si>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</si>
  <si>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</si>
  <si>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</si>
  <si>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</si>
  <si>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</si>
  <si>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</si>
  <si>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</si>
  <si>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</si>
  <si>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</si>
  <si>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</si>
  <si>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</si>
  <si>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</si>
  <si>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</si>
  <si>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</si>
  <si>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</si>
  <si>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</si>
  <si>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</si>
  <si>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</si>
  <si>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</si>
  <si>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</si>
  <si>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</si>
  <si>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</si>
  <si>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</si>
  <si>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</si>
  <si>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</si>
  <si>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</si>
  <si>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</si>
  <si>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</si>
  <si>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</si>
  <si>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</si>
  <si>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삼성전자 DDR5-5600 (16GB) 중고매입</t>
    <phoneticPr fontId="1" type="noConversion"/>
  </si>
  <si>
    <t>MSI PRO B760M-A WIFI DDR5  중고</t>
    <phoneticPr fontId="1" type="noConversion"/>
  </si>
  <si>
    <t>삼성전자 PM9A1 M.2 NVMe 수입 (1TB) 중고</t>
    <phoneticPr fontId="1" type="noConversion"/>
  </si>
  <si>
    <t>쿨러마스터 MWE 700 BRONZE V2 230V</t>
    <phoneticPr fontId="1" type="noConversion"/>
  </si>
  <si>
    <t>케이스 매입안되요 ㅜㅜ</t>
    <phoneticPr fontId="1" type="noConversion"/>
  </si>
  <si>
    <t>쿨러 매입안되요 ㅜㅜ</t>
    <phoneticPr fontId="1" type="noConversion"/>
  </si>
  <si>
    <t>인텔 코어i5-13세대 13400F (랩터레이크) (정품)</t>
    <phoneticPr fontId="1" type="noConversion"/>
  </si>
  <si>
    <t>ZOTAC GAMING 지포스 RTX 3060 TWIN Edge D6 8GB</t>
    <phoneticPr fontId="1" type="noConversion"/>
  </si>
  <si>
    <t>한건희님(매입견적서)</t>
    <phoneticPr fontId="1" type="noConversion"/>
  </si>
  <si>
    <t>샌디스크 외장SSD E61 1TB</t>
    <phoneticPr fontId="1" type="noConversion"/>
  </si>
  <si>
    <t>외장하드</t>
    <phoneticPr fontId="1" type="noConversion"/>
  </si>
  <si>
    <t>데이터작업</t>
    <phoneticPr fontId="1" type="noConversion"/>
  </si>
  <si>
    <t>작업비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</si>
</sst>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26" sqref="F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47</v>
      </c>
      <c r="B1" s="19" t="s">
        <v>85</v>
      </c>
      <c r="C1" s="36" t="s">
        <v>71</v>
      </c>
      <c r="D1" s="37"/>
      <c r="E1" s="106"/>
      <c r="F1" s="107"/>
      <c r="G1" s="107"/>
      <c r="H1" s="108"/>
    </row>
    <row r="2" spans="1:9" ht="22.5" customHeight="1">
      <c r="A2" s="15" t="s">
        <v>36</v>
      </c>
      <c r="B2" s="29"/>
      <c r="C2" s="38"/>
      <c r="D2" s="39"/>
      <c r="E2" s="109"/>
      <c r="F2" s="110"/>
      <c r="G2" s="110"/>
      <c r="H2" s="111"/>
    </row>
    <row r="3" spans="1:9" ht="22.5" customHeight="1">
      <c r="A3" s="15" t="s">
        <v>37</v>
      </c>
      <c r="B3" s="16">
        <f ca="1">TODAY()</f>
        <v>45489</v>
      </c>
      <c r="C3" s="15" t="s">
        <v>38</v>
      </c>
      <c r="D3" s="18"/>
      <c r="E3" s="109"/>
      <c r="F3" s="110"/>
      <c r="G3" s="110"/>
      <c r="H3" s="111"/>
    </row>
    <row r="4" spans="1:9" ht="22.5" customHeight="1">
      <c r="A4" s="14" t="s">
        <v>35</v>
      </c>
      <c r="B4" s="42"/>
      <c r="C4" s="42"/>
      <c r="D4" s="43"/>
      <c r="E4" s="112"/>
      <c r="F4" s="113"/>
      <c r="G4" s="113"/>
      <c r="H4" s="114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4" t="s">
        <v>48</v>
      </c>
      <c r="B6" s="65"/>
      <c r="C6" s="53" t="s">
        <v>83</v>
      </c>
      <c r="D6" s="54"/>
      <c r="E6" s="3" t="s">
        <v>6</v>
      </c>
      <c r="F6" s="6">
        <v>100000</v>
      </c>
      <c r="G6" s="3">
        <v>1</v>
      </c>
      <c r="H6" s="6">
        <f>F6*G6</f>
        <v>100000</v>
      </c>
      <c r="I6" s="2"/>
    </row>
    <row r="7" spans="1:9" ht="24" customHeight="1">
      <c r="A7" s="66"/>
      <c r="B7" s="67"/>
      <c r="C7" s="53" t="s">
        <v>82</v>
      </c>
      <c r="D7" s="54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6"/>
      <c r="B8" s="67"/>
      <c r="C8" s="118" t="s">
        <v>78</v>
      </c>
      <c r="D8" s="119"/>
      <c r="E8" s="3" t="s">
        <v>7</v>
      </c>
      <c r="F8" s="6">
        <v>100000</v>
      </c>
      <c r="G8" s="3">
        <v>1</v>
      </c>
      <c r="H8" s="6">
        <f t="shared" si="0"/>
        <v>100000</v>
      </c>
      <c r="I8" s="2"/>
    </row>
    <row r="9" spans="1:9" ht="37.5" customHeight="1">
      <c r="A9" s="66"/>
      <c r="B9" s="67"/>
      <c r="C9" s="53" t="s">
        <v>77</v>
      </c>
      <c r="D9" s="54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66"/>
      <c r="B10" s="67"/>
      <c r="C10" s="53" t="s">
        <v>84</v>
      </c>
      <c r="D10" s="54"/>
      <c r="E10" s="3" t="s">
        <v>9</v>
      </c>
      <c r="F10" s="6">
        <v>200000</v>
      </c>
      <c r="G10" s="3">
        <v>1</v>
      </c>
      <c r="H10" s="6">
        <f t="shared" si="0"/>
        <v>200000</v>
      </c>
      <c r="I10" s="2"/>
    </row>
    <row r="11" spans="1:9" ht="24" customHeight="1">
      <c r="A11" s="66"/>
      <c r="B11" s="67"/>
      <c r="E11" s="3" t="s">
        <v>55</v>
      </c>
      <c r="F11" s="6"/>
      <c r="G11" s="3"/>
      <c r="H11" s="6">
        <f t="shared" si="0"/>
        <v>0</v>
      </c>
      <c r="I11" s="2"/>
    </row>
    <row r="12" spans="1:9" ht="24" customHeight="1">
      <c r="A12" s="66"/>
      <c r="B12" s="67"/>
      <c r="C12" s="55" t="s">
        <v>79</v>
      </c>
      <c r="D12" s="56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66"/>
      <c r="B13" s="67"/>
      <c r="C13" s="47"/>
      <c r="D13" s="48"/>
      <c r="E13" s="3" t="s">
        <v>50</v>
      </c>
      <c r="F13" s="6"/>
      <c r="G13" s="3"/>
      <c r="H13" s="6">
        <f t="shared" si="0"/>
        <v>0</v>
      </c>
      <c r="I13" s="2"/>
    </row>
    <row r="14" spans="1:9" ht="29.25" customHeight="1">
      <c r="A14" s="66"/>
      <c r="B14" s="67"/>
      <c r="C14" s="47" t="s">
        <v>81</v>
      </c>
      <c r="D14" s="48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66"/>
      <c r="B15" s="67"/>
      <c r="C15" s="47" t="s">
        <v>80</v>
      </c>
      <c r="D15" s="48"/>
      <c r="E15" s="3" t="s">
        <v>12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66"/>
      <c r="B16" s="67"/>
      <c r="C16" s="49"/>
      <c r="D16" s="50"/>
      <c r="E16" s="3"/>
      <c r="F16" s="6"/>
      <c r="G16" s="3"/>
      <c r="H16" s="6">
        <f t="shared" si="0"/>
        <v>0</v>
      </c>
      <c r="I16" s="2"/>
    </row>
    <row r="17" spans="1:9">
      <c r="A17" s="66"/>
      <c r="B17" s="67"/>
      <c r="C17" s="57"/>
      <c r="D17" s="58"/>
      <c r="E17" s="4"/>
      <c r="F17" s="7"/>
      <c r="G17" s="4"/>
      <c r="H17" s="6">
        <f t="shared" si="0"/>
        <v>0</v>
      </c>
      <c r="I17" s="2"/>
    </row>
    <row r="18" spans="1:9">
      <c r="A18" s="66"/>
      <c r="B18" s="67"/>
      <c r="C18" s="51"/>
      <c r="D18" s="52"/>
      <c r="E18" s="4"/>
      <c r="F18" s="7"/>
      <c r="G18" s="4"/>
      <c r="H18" s="6">
        <f t="shared" si="0"/>
        <v>0</v>
      </c>
      <c r="I18" s="2"/>
    </row>
    <row r="19" spans="1:9">
      <c r="A19" s="66"/>
      <c r="B19" s="67"/>
      <c r="C19" s="45"/>
      <c r="D19" s="46"/>
      <c r="E19" s="4"/>
      <c r="F19" s="7"/>
      <c r="G19" s="4"/>
      <c r="H19" s="6">
        <f t="shared" si="0"/>
        <v>0</v>
      </c>
      <c r="I19" s="2"/>
    </row>
    <row r="20" spans="1:9" ht="12.75" customHeight="1">
      <c r="A20" s="68" t="s">
        <v>49</v>
      </c>
      <c r="B20" s="69"/>
      <c r="C20" s="44" t="s">
        <v>14</v>
      </c>
      <c r="D20" s="44"/>
      <c r="E20" s="59">
        <f>SUM(H6:H19)</f>
        <v>600000</v>
      </c>
      <c r="F20" s="59"/>
      <c r="G20" s="24">
        <v>1</v>
      </c>
      <c r="H20" s="117" t="s">
        <v>16</v>
      </c>
      <c r="I20" s="2"/>
    </row>
    <row r="21" spans="1:9" ht="12.75" customHeight="1">
      <c r="A21" s="70"/>
      <c r="B21" s="71"/>
      <c r="C21" s="44"/>
      <c r="D21" s="44"/>
      <c r="E21" s="59">
        <f>E20*G20</f>
        <v>600000</v>
      </c>
      <c r="F21" s="59"/>
      <c r="G21" s="59"/>
      <c r="H21" s="117"/>
      <c r="I21" s="2"/>
    </row>
    <row r="22" spans="1:9" ht="12.75" customHeight="1">
      <c r="A22" s="70"/>
      <c r="B22" s="71"/>
      <c r="C22" s="44"/>
      <c r="D22" s="44"/>
      <c r="E22" s="59"/>
      <c r="F22" s="59"/>
      <c r="G22" s="59"/>
      <c r="H22" s="117"/>
      <c r="I22" s="2"/>
    </row>
    <row r="23" spans="1:9" ht="17.25" customHeight="1">
      <c r="A23" s="70"/>
      <c r="B23" s="71"/>
      <c r="C23" s="84" t="s">
        <v>19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2"/>
      <c r="B24" s="73"/>
      <c r="C24" s="47" t="s">
        <v>86</v>
      </c>
      <c r="D24" s="48"/>
      <c r="E24" s="5" t="s">
        <v>87</v>
      </c>
      <c r="F24" s="6">
        <v>150000</v>
      </c>
      <c r="G24" s="3">
        <v>-1</v>
      </c>
      <c r="H24" s="6">
        <f>F24*G24</f>
        <v>-150000</v>
      </c>
      <c r="I24" s="2"/>
    </row>
    <row r="25" spans="1:9" ht="25.15" customHeight="1">
      <c r="A25" s="89" t="s">
        <v>72</v>
      </c>
      <c r="B25" s="90"/>
      <c r="C25" s="86" t="s">
        <v>88</v>
      </c>
      <c r="D25" s="48"/>
      <c r="E25" s="5" t="s">
        <v>89</v>
      </c>
      <c r="F25" s="6">
        <v>0</v>
      </c>
      <c r="G25" s="3">
        <v>-1</v>
      </c>
      <c r="H25" s="6">
        <f>F25*G25</f>
        <v>0</v>
      </c>
      <c r="I25" s="2"/>
    </row>
    <row r="26" spans="1:9">
      <c r="A26" s="91"/>
      <c r="B26" s="92"/>
      <c r="C26" s="86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1"/>
      <c r="B27" s="92"/>
      <c r="C27" s="57"/>
      <c r="D27" s="58"/>
      <c r="E27" s="5"/>
      <c r="F27" s="6"/>
      <c r="G27" s="3"/>
      <c r="H27" s="6">
        <f t="shared" si="1"/>
        <v>0</v>
      </c>
      <c r="I27" s="2"/>
    </row>
    <row r="28" spans="1:9">
      <c r="A28" s="91"/>
      <c r="B28" s="92"/>
      <c r="E28" s="5"/>
      <c r="F28" s="6"/>
      <c r="G28" s="3"/>
      <c r="H28" s="6">
        <f t="shared" si="1"/>
        <v>0</v>
      </c>
      <c r="I28" s="2"/>
    </row>
    <row r="29" spans="1:9">
      <c r="A29" s="91"/>
      <c r="B29" s="92"/>
      <c r="C29" s="57"/>
      <c r="D29" s="58"/>
      <c r="E29" s="5"/>
      <c r="F29" s="6"/>
      <c r="G29" s="3"/>
      <c r="H29" s="6">
        <f t="shared" si="1"/>
        <v>0</v>
      </c>
      <c r="I29" s="2"/>
    </row>
    <row r="30" spans="1:9">
      <c r="A30" s="91"/>
      <c r="B30" s="92"/>
      <c r="C30" s="57"/>
      <c r="D30" s="5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1"/>
      <c r="B31" s="92"/>
      <c r="C31" s="57"/>
      <c r="D31" s="58"/>
      <c r="E31" s="5"/>
      <c r="F31" s="6"/>
      <c r="G31" s="3"/>
      <c r="H31" s="6">
        <f t="shared" si="1"/>
        <v>0</v>
      </c>
      <c r="I31" s="2"/>
    </row>
    <row r="32" spans="1:9">
      <c r="A32" s="93"/>
      <c r="B32" s="94"/>
      <c r="C32" s="57"/>
      <c r="D32" s="58"/>
      <c r="E32" s="5"/>
      <c r="F32" s="6"/>
      <c r="G32" s="3"/>
      <c r="H32" s="6">
        <f t="shared" si="1"/>
        <v>0</v>
      </c>
      <c r="I32" s="2"/>
    </row>
    <row r="33" spans="1:9" ht="13.5" customHeight="1">
      <c r="A33" s="95" t="s">
        <v>26</v>
      </c>
      <c r="B33" s="96"/>
      <c r="C33" s="80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1"/>
      <c r="E33" s="60">
        <f>SUM(H24:H32)</f>
        <v>-150000</v>
      </c>
      <c r="F33" s="61"/>
      <c r="G33" s="61"/>
      <c r="H33" s="115" t="s">
        <v>16</v>
      </c>
      <c r="I33" s="2"/>
    </row>
    <row r="34" spans="1:9" ht="14.25" customHeight="1">
      <c r="A34" s="97"/>
      <c r="B34" s="98"/>
      <c r="C34" s="82"/>
      <c r="D34" s="83"/>
      <c r="E34" s="62"/>
      <c r="F34" s="63"/>
      <c r="G34" s="63"/>
      <c r="H34" s="116"/>
      <c r="I34" s="2"/>
    </row>
    <row r="35" spans="1:9" ht="16.5" customHeight="1">
      <c r="A35" s="87" t="s">
        <v>29</v>
      </c>
      <c r="B35" s="88"/>
      <c r="C35" s="78" t="b">
        <f>IF(F37="카드+현금",Sheet3!C11,IF(F37="현금+카드",Sheet3!C4))</f>
        <v>0</v>
      </c>
      <c r="D35" s="79"/>
      <c r="E35" s="8" t="s">
        <v>4</v>
      </c>
      <c r="F35" s="122">
        <f>SUM(E21,E33)</f>
        <v>450000</v>
      </c>
      <c r="G35" s="122"/>
      <c r="H35" s="9" t="s">
        <v>16</v>
      </c>
      <c r="I35" s="2"/>
    </row>
    <row r="36" spans="1:9" ht="16.5" customHeight="1">
      <c r="A36" s="87" t="s">
        <v>28</v>
      </c>
      <c r="B36" s="88"/>
      <c r="C36" s="76" t="b">
        <f>IF(F37="카드+현금",Sheet3!C9,IF(F37="현금+카드",Sheet3!C6))</f>
        <v>0</v>
      </c>
      <c r="D36" s="77"/>
      <c r="E36" s="8" t="s">
        <v>17</v>
      </c>
      <c r="F36" s="120">
        <f>F35*1.1-F35</f>
        <v>45000.000000000058</v>
      </c>
      <c r="G36" s="121"/>
      <c r="H36" s="10"/>
      <c r="I36" s="2"/>
    </row>
    <row r="37" spans="1:9" ht="17.25" customHeight="1">
      <c r="A37" s="87" t="s">
        <v>24</v>
      </c>
      <c r="B37" s="88"/>
      <c r="C37" s="100"/>
      <c r="D37" s="101"/>
      <c r="E37" s="8" t="s">
        <v>23</v>
      </c>
      <c r="F37" s="74" t="s">
        <v>56</v>
      </c>
      <c r="G37" s="75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5" t="s">
        <v>25</v>
      </c>
      <c r="B38" s="96"/>
      <c r="C38" s="102">
        <f>SUM(C35:C36)-C37</f>
        <v>0</v>
      </c>
      <c r="D38" s="103"/>
      <c r="E38" s="21" t="s">
        <v>24</v>
      </c>
      <c r="F38" s="124"/>
      <c r="G38" s="125"/>
      <c r="H38" s="126"/>
      <c r="I38" s="2"/>
    </row>
    <row r="39" spans="1:9" ht="20.25" customHeight="1">
      <c r="A39" s="97"/>
      <c r="B39" s="98"/>
      <c r="C39" s="104"/>
      <c r="D39" s="105"/>
      <c r="E39" s="25" t="s">
        <v>18</v>
      </c>
      <c r="F39" s="123">
        <f>IF(F37="현금(이체X)",F35,IF(F37="웹결제",ROUND(Sheet2!B7,-4),IF(F37="이체 및 현금영수증",F35+F35*10%,IF(F37="이체 및 세금계산서",F35+F35*10%,IF(F37="이체 및 세금계산서",F35+F35*10%,)))))-F38</f>
        <v>495000</v>
      </c>
      <c r="G39" s="123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54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99" t="s">
        <v>51</v>
      </c>
      <c r="F41" s="99"/>
      <c r="G41" s="99"/>
      <c r="H41" s="99"/>
      <c r="I41" s="2"/>
    </row>
    <row r="42" spans="1:9">
      <c r="C42" s="2"/>
      <c r="D42" s="2"/>
      <c r="E42" s="99"/>
      <c r="F42" s="99"/>
      <c r="G42" s="99"/>
      <c r="H42" s="99"/>
      <c r="I42" s="2"/>
    </row>
    <row r="43" spans="1:9">
      <c r="C43" s="2"/>
      <c r="D43" s="2"/>
      <c r="E43" s="99"/>
      <c r="F43" s="99"/>
      <c r="G43" s="99"/>
      <c r="H43" s="99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3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2:D12"/>
    <mergeCell ref="C13:D13"/>
    <mergeCell ref="C14:D14"/>
    <mergeCell ref="C17:D17"/>
    <mergeCell ref="E20:F20"/>
    <mergeCell ref="E21:G22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0" t="s">
        <v>66</v>
      </c>
      <c r="B3" s="110"/>
      <c r="C3" s="110"/>
      <c r="E3" t="s">
        <v>59</v>
      </c>
      <c r="F3">
        <f>Sheet1!F35</f>
        <v>450000</v>
      </c>
    </row>
    <row r="4" spans="1:7">
      <c r="A4" t="s">
        <v>65</v>
      </c>
      <c r="B4" s="30" t="s">
        <v>63</v>
      </c>
      <c r="C4" s="32"/>
      <c r="D4" t="s">
        <v>60</v>
      </c>
    </row>
    <row r="5" spans="1:7">
      <c r="B5" t="s">
        <v>17</v>
      </c>
      <c r="C5">
        <v>1.1000000000000001</v>
      </c>
      <c r="D5" t="s">
        <v>61</v>
      </c>
    </row>
    <row r="6" spans="1:7">
      <c r="B6" t="s">
        <v>58</v>
      </c>
      <c r="C6" s="33">
        <f>(F3-C4)*C5</f>
        <v>495000.00000000006</v>
      </c>
      <c r="D6" t="s">
        <v>62</v>
      </c>
    </row>
    <row r="8" spans="1:7">
      <c r="A8" s="110" t="s">
        <v>67</v>
      </c>
      <c r="B8" s="110"/>
      <c r="C8" s="110"/>
    </row>
    <row r="9" spans="1:7">
      <c r="A9" t="s">
        <v>65</v>
      </c>
      <c r="B9" s="31" t="s">
        <v>64</v>
      </c>
      <c r="C9" s="34"/>
      <c r="D9" t="s">
        <v>60</v>
      </c>
      <c r="G9" s="33">
        <f>((F3*C10)-C9)/C10</f>
        <v>450000</v>
      </c>
    </row>
    <row r="10" spans="1:7">
      <c r="B10" t="s">
        <v>17</v>
      </c>
      <c r="C10">
        <v>1.1000000000000001</v>
      </c>
      <c r="D10" t="s">
        <v>61</v>
      </c>
    </row>
    <row r="11" spans="1:7">
      <c r="B11" t="s">
        <v>57</v>
      </c>
      <c r="C11" s="33">
        <f>ROUND(G9,-3)</f>
        <v>450000</v>
      </c>
      <c r="D11" t="s">
        <v>62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20</v>
      </c>
      <c r="C1" t="s">
        <v>30</v>
      </c>
      <c r="D1" s="12" t="s">
        <v>32</v>
      </c>
      <c r="E1" s="12" t="s">
        <v>32</v>
      </c>
    </row>
    <row r="2" spans="1:5">
      <c r="A2" t="s">
        <v>52</v>
      </c>
      <c r="B2" t="s">
        <v>16</v>
      </c>
      <c r="C2" s="20" t="s">
        <v>70</v>
      </c>
      <c r="D2" t="s">
        <v>31</v>
      </c>
    </row>
    <row r="3" spans="1:5">
      <c r="A3" t="s">
        <v>21</v>
      </c>
      <c r="B3" t="s">
        <v>27</v>
      </c>
      <c r="C3" s="20" t="s">
        <v>69</v>
      </c>
      <c r="D3" s="13" t="s">
        <v>33</v>
      </c>
    </row>
    <row r="4" spans="1:5">
      <c r="A4" t="s">
        <v>22</v>
      </c>
      <c r="B4" s="11">
        <f>Sheet1!F35-(Sheet1!C35)</f>
        <v>450000</v>
      </c>
    </row>
    <row r="5" spans="1:5">
      <c r="A5" t="s">
        <v>68</v>
      </c>
      <c r="B5" s="11"/>
    </row>
    <row r="6" spans="1:5">
      <c r="A6" t="s">
        <v>34</v>
      </c>
    </row>
    <row r="7" spans="1:5">
      <c r="A7" t="s">
        <v>53</v>
      </c>
    </row>
    <row r="8" spans="1:5">
      <c r="A8" t="s">
        <v>15</v>
      </c>
      <c r="B8" s="11">
        <v>60000</v>
      </c>
    </row>
    <row r="9" spans="1:5">
      <c r="A9" t="s">
        <v>41</v>
      </c>
      <c r="B9" s="11">
        <v>70000</v>
      </c>
    </row>
    <row r="10" spans="1:5">
      <c r="A10" t="s">
        <v>39</v>
      </c>
      <c r="B10" s="11">
        <v>80000</v>
      </c>
    </row>
    <row r="11" spans="1:5">
      <c r="A11" t="s">
        <v>40</v>
      </c>
      <c r="B11" s="11">
        <v>100000</v>
      </c>
    </row>
    <row r="12" spans="1:5">
      <c r="A12" t="s">
        <v>43</v>
      </c>
      <c r="B12" s="11"/>
    </row>
    <row r="13" spans="1:5">
      <c r="A13" t="s">
        <v>42</v>
      </c>
      <c r="B13" s="11"/>
    </row>
    <row r="14" spans="1:5">
      <c r="A14" t="s">
        <v>44</v>
      </c>
      <c r="B14" s="11"/>
    </row>
    <row r="15" spans="1:5">
      <c r="A15" t="s">
        <v>45</v>
      </c>
      <c r="B15" s="11"/>
    </row>
    <row r="16" spans="1:5">
      <c r="A16" t="s">
        <v>73</v>
      </c>
      <c r="B16" s="11"/>
    </row>
    <row r="17" spans="1:2">
      <c r="A17" t="s">
        <v>74</v>
      </c>
      <c r="B17" s="11"/>
    </row>
    <row r="18" spans="1:2">
      <c r="A18" t="s">
        <v>75</v>
      </c>
      <c r="B18" s="11"/>
    </row>
    <row r="19" spans="1:2">
      <c r="A19" t="s">
        <v>76</v>
      </c>
      <c r="B19" s="11"/>
    </row>
    <row r="20" spans="1:2">
      <c r="A20" t="s">
        <v>46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2024-07-16T03:49:19Z</cp:lastPrinted>
  <dcterms:created xsi:type="dcterms:W3CDTF">2019-03-28T03:58:09Z</dcterms:created>
  <dcterms:modified xsi:type="dcterms:W3CDTF">2024-07-16T04:05:45Z</dcterms:modified>
</cp:coreProperties>
</file>