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f36bfebf8cbee5b/"/>
    </mc:Choice>
  </mc:AlternateContent>
  <xr:revisionPtr revIDLastSave="4" documentId="8_{37AECE8A-D548-4BDA-9EE7-D9DF78D4707D}" xr6:coauthVersionLast="47" xr6:coauthVersionMax="47" xr10:uidLastSave="{306237F7-EC4F-4A35-8915-C0DF75D653C4}"/>
  <bookViews>
    <workbookView xWindow="8295" yWindow="3270" windowWidth="23685" windowHeight="13080" xr2:uid="{00000000-000D-0000-FFFF-FFFF00000000}"/>
  </bookViews>
  <sheets>
    <sheet name="Sheet1" sheetId="1" r:id="rId1"/>
    <sheet name="Sheet3" sheetId="3" state="hidden" r:id="rId2"/>
    <sheet name="Sheet2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C34" i="1" l="1"/>
  <c r="H40" i="1"/>
  <c r="H38" i="1"/>
  <c r="B3" i="1"/>
  <c r="H19" i="1" l="1"/>
  <c r="H20" i="1"/>
  <c r="H33" i="1" l="1"/>
  <c r="H7" i="1" l="1"/>
  <c r="H8" i="1"/>
  <c r="H9" i="1"/>
  <c r="H10" i="1"/>
  <c r="H11" i="1"/>
  <c r="H12" i="1"/>
  <c r="H13" i="1"/>
  <c r="H14" i="1"/>
  <c r="H15" i="1"/>
  <c r="H16" i="1"/>
  <c r="H26" i="1"/>
  <c r="H27" i="1"/>
  <c r="H28" i="1"/>
  <c r="H29" i="1"/>
  <c r="H30" i="1"/>
  <c r="H31" i="1"/>
  <c r="H32" i="1"/>
  <c r="H25" i="1" l="1"/>
  <c r="E34" i="1" s="1"/>
  <c r="H6" i="1"/>
  <c r="H17" i="1" l="1"/>
  <c r="E21" i="1" l="1"/>
  <c r="E22" i="1" s="1"/>
  <c r="F36" i="1" s="1"/>
  <c r="F3" i="3" l="1"/>
  <c r="G9" i="3" s="1"/>
  <c r="C11" i="3" s="1"/>
  <c r="C36" i="1" s="1"/>
  <c r="B4" i="2" s="1"/>
  <c r="F40" i="1"/>
  <c r="F37" i="1"/>
  <c r="C6" i="3" l="1"/>
  <c r="C37" i="1"/>
  <c r="C39" i="1" s="1"/>
  <c r="H41" i="1" l="1"/>
</calcChain>
</file>

<file path=xl/sharedStrings.xml><?xml version="1.0" encoding="utf-8"?>
<sst xmlns="http://schemas.openxmlformats.org/spreadsheetml/2006/main" count="107" uniqueCount="95">
  <si>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</si>
  <si>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</si>
  <si>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</si>
  <si>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</si>
  <si>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</si>
  <si>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</si>
  <si>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</si>
  <si>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</si>
  <si>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</si>
  <si>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</si>
  <si>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</si>
  <si>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CPU쿨러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</si>
  <si>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</si>
  <si>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</si>
  <si>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</si>
  <si>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</si>
  <si>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</si>
  <si>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</si>
  <si>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</si>
  <si>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</si>
  <si>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</si>
  <si>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</si>
  <si>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</si>
  <si>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</si>
  <si>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</si>
  <si>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</si>
  <si>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</si>
  <si>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</si>
  <si>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</si>
  <si>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</si>
  <si>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</si>
  <si>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</si>
  <si>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</si>
  <si>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</si>
  <si>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</si>
  <si>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</si>
  <si>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</si>
  <si>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</si>
  <si>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</si>
  <si>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</si>
  <si>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고객성명(회사명)</t>
    <phoneticPr fontId="1" type="noConversion"/>
  </si>
  <si>
    <t>웹결제</t>
    <phoneticPr fontId="1" type="noConversion"/>
  </si>
  <si>
    <t>VAT + 기타수수료</t>
    <phoneticPr fontId="1" type="noConversion"/>
  </si>
  <si>
    <t>기타수수료:</t>
    <phoneticPr fontId="1" type="noConversion"/>
  </si>
  <si>
    <t>/</t>
    <phoneticPr fontId="1" type="noConversion"/>
  </si>
  <si>
    <t>현금계산</t>
    <phoneticPr fontId="1" type="noConversion"/>
  </si>
  <si>
    <t>카드계산</t>
    <phoneticPr fontId="1" type="noConversion"/>
  </si>
  <si>
    <t>합산금액</t>
    <phoneticPr fontId="1" type="noConversion"/>
  </si>
  <si>
    <t>←입력</t>
    <phoneticPr fontId="1" type="noConversion"/>
  </si>
  <si>
    <t>←수정가능</t>
    <phoneticPr fontId="1" type="noConversion"/>
  </si>
  <si>
    <t>←수정불가</t>
    <phoneticPr fontId="1" type="noConversion"/>
  </si>
  <si>
    <t>현금</t>
    <phoneticPr fontId="1" type="noConversion"/>
  </si>
  <si>
    <t>카드</t>
    <phoneticPr fontId="1" type="noConversion"/>
  </si>
  <si>
    <t>우선순위</t>
    <phoneticPr fontId="1" type="noConversion"/>
  </si>
  <si>
    <t>현금우선</t>
    <phoneticPr fontId="1" type="noConversion"/>
  </si>
  <si>
    <t>카드우선</t>
    <phoneticPr fontId="1" type="noConversion"/>
  </si>
  <si>
    <t>현금+카드</t>
    <phoneticPr fontId="1" type="noConversion"/>
  </si>
  <si>
    <t>현금+카드(VAT포함)</t>
    <phoneticPr fontId="1" type="noConversion"/>
  </si>
  <si>
    <t>카드(VAT포함)+현금</t>
    <phoneticPr fontId="1" type="noConversion"/>
  </si>
  <si>
    <t>이체 및 현금영수증</t>
  </si>
  <si>
    <r>
      <t>1. 본PC 구입 후 2년 이하는 무상으로 A/S를 시행하며 2년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</si>
  <si>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r>
      <t xml:space="preserve">▣ 기본무상 2년보증 (공임8만원 추가시)
( PC구입후 </t>
    </r>
    <r>
      <rPr>
        <sz val="9"/>
        <color rgb="FFFF0000"/>
        <rFont val="HY강B"/>
        <family val="1"/>
        <charset val="129"/>
      </rPr>
      <t>네이버카페 가입시 2년간
원격 무상지원</t>
    </r>
    <r>
      <rPr>
        <sz val="9"/>
        <color theme="1"/>
        <rFont val="HY강B"/>
        <family val="1"/>
        <charset val="129"/>
      </rPr>
      <t>)</t>
    </r>
    <phoneticPr fontId="1" type="noConversion"/>
  </si>
  <si>
    <t>가격 조정</t>
    <phoneticPr fontId="1" type="noConversion"/>
  </si>
  <si>
    <t xml:space="preserve">* 정당한 공임받고 정직하게 운영합니다. 
눈속임, 폭리마진, 중고섞임이 
없을것을 약속 드립니다. 
</t>
    <phoneticPr fontId="1" type="noConversion"/>
  </si>
  <si>
    <t>HDD</t>
    <phoneticPr fontId="1" type="noConversion"/>
  </si>
  <si>
    <t>CASE</t>
    <phoneticPr fontId="1" type="noConversion"/>
  </si>
  <si>
    <t>POWER</t>
    <phoneticPr fontId="1" type="noConversion"/>
  </si>
  <si>
    <t>케이스쿨러</t>
    <phoneticPr fontId="1" type="noConversion"/>
  </si>
  <si>
    <t>공임비</t>
    <phoneticPr fontId="1" type="noConversion"/>
  </si>
  <si>
    <t>2년간 무상 A/S, PC 정밀조립 및 깔끔한 선정리</t>
    <phoneticPr fontId="1" type="noConversion"/>
  </si>
  <si>
    <t>리얼컴 카페 가입 조건부 원격지원 2년 무상서비스</t>
    <phoneticPr fontId="1" type="noConversion"/>
  </si>
  <si>
    <t>윈도우(OS)</t>
    <phoneticPr fontId="1" type="noConversion"/>
  </si>
  <si>
    <t>추가서비스</t>
    <phoneticPr fontId="1" type="noConversion"/>
  </si>
  <si>
    <t>윈도우(OS)및 드라이버설치, 최적화작업 서비스</t>
    <phoneticPr fontId="1" type="noConversion"/>
  </si>
  <si>
    <t xml:space="preserve">  café.naver.com/realcom7    네이버카페
카페가입을 해주셔야 원격지원이 
   가능합니다.
</t>
    <phoneticPr fontId="1" type="noConversion"/>
  </si>
  <si>
    <t>인텔 코어i5-12세대 12400F (엘더레이크) (정품)</t>
    <phoneticPr fontId="1" type="noConversion"/>
  </si>
  <si>
    <t>GIGABYTE B760M DS3H D4</t>
    <phoneticPr fontId="1" type="noConversion"/>
  </si>
  <si>
    <t>삼성전자 DDR4-3200 (16GB)</t>
    <phoneticPr fontId="1" type="noConversion"/>
  </si>
  <si>
    <t>MSI 지포스 RTX 3060 벤투스 2X OC D6 8GB</t>
    <phoneticPr fontId="1" type="noConversion"/>
  </si>
  <si>
    <t>삼성전자 PM9A1 M.2 NVMe 병행수입 (512GB)</t>
    <phoneticPr fontId="1" type="noConversion"/>
  </si>
  <si>
    <t>Western Digital WD BLUE 7200/256M (WD20EZBX, 2TB)</t>
    <phoneticPr fontId="1" type="noConversion"/>
  </si>
  <si>
    <t>앱코 NCORE 커넬 강화유리</t>
    <phoneticPr fontId="1" type="noConversion"/>
  </si>
  <si>
    <t>마이크로닉스 Classic II 풀체인지 600W 80PLUS브론즈 ATX3.1</t>
    <phoneticPr fontId="1" type="noConversion"/>
  </si>
  <si>
    <t>AG-400 공냉쿨러추가</t>
    <phoneticPr fontId="1" type="noConversion"/>
  </si>
  <si>
    <t>LG전자 27MR400</t>
    <phoneticPr fontId="1" type="noConversion"/>
  </si>
  <si>
    <t>모니터</t>
    <phoneticPr fontId="1" type="noConversion"/>
  </si>
  <si>
    <t>게이밍장패드</t>
    <phoneticPr fontId="1" type="noConversion"/>
  </si>
  <si>
    <t>장패드</t>
    <phoneticPr fontId="1" type="noConversion"/>
  </si>
  <si>
    <t xml:space="preserve">유선키보드 합본셋트 </t>
    <phoneticPr fontId="1" type="noConversion"/>
  </si>
  <si>
    <t>키보드셋트</t>
    <phoneticPr fontId="1" type="noConversion"/>
  </si>
  <si>
    <t xml:space="preserve">(주)한강엔지니어링 </t>
    <phoneticPr fontId="1" type="noConversion"/>
  </si>
  <si>
    <t>성동구 연무장5가길 7</t>
    <phoneticPr fontId="1" type="noConversion"/>
  </si>
  <si>
    <t>퀵으로 오전배송</t>
    <phoneticPr fontId="1" type="noConversion"/>
  </si>
  <si>
    <t>배송비</t>
    <phoneticPr fontId="1" type="noConversion"/>
  </si>
  <si>
    <t>듀얼전용 케이블 서비스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</si>
</sst>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  <font>
      <b/>
      <sz val="11"/>
      <color theme="1"/>
      <name val="맑은 고딕"/>
      <family val="3"/>
      <charset val="129"/>
      <scheme val="minor"/>
    </font>
    <font>
      <sz val="9"/>
      <color rgb="FFFF0000"/>
      <name val="HY견명조"/>
      <family val="1"/>
      <charset val="129"/>
    </font>
    <font>
      <sz val="11"/>
      <color theme="0"/>
      <name val="맑은 고딕"/>
      <family val="2"/>
      <charset val="129"/>
      <scheme val="minor"/>
    </font>
    <font>
      <sz val="9"/>
      <color rgb="FFFF0000"/>
      <name val="HY강B"/>
      <family val="1"/>
      <charset val="129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9" fontId="2" fillId="9" borderId="0" xfId="0" applyNumberFormat="1" applyFont="1" applyFill="1">
      <alignment vertical="center"/>
    </xf>
    <xf numFmtId="176" fontId="2" fillId="3" borderId="3" xfId="0" applyNumberFormat="1" applyFont="1" applyFill="1" applyBorder="1">
      <alignment vertical="center"/>
    </xf>
    <xf numFmtId="181" fontId="7" fillId="2" borderId="3" xfId="0" applyNumberFormat="1" applyFont="1" applyFill="1" applyBorder="1" applyAlignment="1">
      <alignment horizontal="center" vertical="center" wrapText="1"/>
    </xf>
    <xf numFmtId="0" fontId="0" fillId="4" borderId="0" xfId="0" applyFill="1">
      <alignment vertical="center"/>
    </xf>
    <xf numFmtId="0" fontId="0" fillId="11" borderId="0" xfId="0" applyFill="1">
      <alignment vertical="center"/>
    </xf>
    <xf numFmtId="179" fontId="0" fillId="4" borderId="0" xfId="0" applyNumberFormat="1" applyFill="1">
      <alignment vertical="center"/>
    </xf>
    <xf numFmtId="179" fontId="13" fillId="10" borderId="0" xfId="0" applyNumberFormat="1" applyFont="1" applyFill="1">
      <alignment vertical="center"/>
    </xf>
    <xf numFmtId="179" fontId="0" fillId="11" borderId="0" xfId="0" applyNumberFormat="1" applyFill="1">
      <alignment vertical="center"/>
    </xf>
    <xf numFmtId="176" fontId="0" fillId="0" borderId="0" xfId="0" applyNumberFormat="1">
      <alignment vertical="center"/>
    </xf>
    <xf numFmtId="0" fontId="6" fillId="7" borderId="1" xfId="0" applyFont="1" applyFill="1" applyBorder="1" applyAlignment="1">
      <alignment horizontal="center" vertical="center"/>
    </xf>
    <xf numFmtId="176" fontId="2" fillId="7" borderId="1" xfId="0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176" fontId="2" fillId="3" borderId="2" xfId="0" applyNumberFormat="1" applyFont="1" applyFill="1" applyBorder="1" applyAlignment="1">
      <alignment horizontal="center" vertical="center"/>
    </xf>
    <xf numFmtId="176" fontId="2" fillId="3" borderId="14" xfId="0" applyNumberFormat="1" applyFont="1" applyFill="1" applyBorder="1" applyAlignment="1">
      <alignment horizontal="center" vertical="center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wrapText="1"/>
    </xf>
    <xf numFmtId="0" fontId="6" fillId="6" borderId="6" xfId="0" applyFont="1" applyFill="1" applyBorder="1" applyAlignment="1">
      <alignment horizontal="center" wrapText="1"/>
    </xf>
    <xf numFmtId="0" fontId="6" fillId="6" borderId="7" xfId="0" applyFont="1" applyFill="1" applyBorder="1" applyAlignment="1">
      <alignment horizontal="center" wrapText="1"/>
    </xf>
    <xf numFmtId="0" fontId="6" fillId="6" borderId="8" xfId="0" applyFont="1" applyFill="1" applyBorder="1" applyAlignment="1">
      <alignment horizontal="center" wrapText="1"/>
    </xf>
    <xf numFmtId="0" fontId="6" fillId="6" borderId="9" xfId="0" applyFont="1" applyFill="1" applyBorder="1" applyAlignment="1">
      <alignment horizontal="center" wrapText="1"/>
    </xf>
    <xf numFmtId="0" fontId="6" fillId="6" borderId="11" xfId="0" applyFont="1" applyFill="1" applyBorder="1" applyAlignment="1">
      <alignment horizontal="center" wrapText="1"/>
    </xf>
    <xf numFmtId="0" fontId="2" fillId="4" borderId="1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9" borderId="5" xfId="0" applyFont="1" applyFill="1" applyBorder="1" applyAlignment="1">
      <alignment horizontal="right" vertical="center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7" borderId="14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abSelected="1" showWhiteSpace="0" view="pageLayout" topLeftCell="A16" zoomScaleNormal="100" zoomScaleSheetLayoutView="100" workbookViewId="0">
      <selection activeCell="C30" sqref="C30:D30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3" t="s">
        <v>40</v>
      </c>
      <c r="B1" s="19" t="s">
        <v>90</v>
      </c>
      <c r="C1" s="118" t="s">
        <v>61</v>
      </c>
      <c r="D1" s="119"/>
      <c r="E1" s="50"/>
      <c r="F1" s="51"/>
      <c r="G1" s="51"/>
      <c r="H1" s="52"/>
    </row>
    <row r="2" spans="1:9" ht="22.5" customHeight="1">
      <c r="A2" s="15" t="s">
        <v>34</v>
      </c>
      <c r="B2" s="29">
        <v>1066388388</v>
      </c>
      <c r="C2" s="120"/>
      <c r="D2" s="121"/>
      <c r="E2" s="53"/>
      <c r="F2" s="54"/>
      <c r="G2" s="54"/>
      <c r="H2" s="55"/>
    </row>
    <row r="3" spans="1:9" ht="22.5" customHeight="1">
      <c r="A3" s="15" t="s">
        <v>35</v>
      </c>
      <c r="B3" s="16">
        <f ca="1">TODAY()</f>
        <v>45470</v>
      </c>
      <c r="C3" s="15" t="s">
        <v>36</v>
      </c>
      <c r="D3" s="18"/>
      <c r="E3" s="53"/>
      <c r="F3" s="54"/>
      <c r="G3" s="54"/>
      <c r="H3" s="55"/>
    </row>
    <row r="4" spans="1:9" ht="22.5" customHeight="1">
      <c r="A4" s="14" t="s">
        <v>33</v>
      </c>
      <c r="B4" s="122" t="s">
        <v>91</v>
      </c>
      <c r="C4" s="122"/>
      <c r="D4" s="123"/>
      <c r="E4" s="56"/>
      <c r="F4" s="57"/>
      <c r="G4" s="57"/>
      <c r="H4" s="58"/>
    </row>
    <row r="5" spans="1:9">
      <c r="A5" s="62" t="s">
        <v>0</v>
      </c>
      <c r="B5" s="63"/>
      <c r="C5" s="62" t="s">
        <v>5</v>
      </c>
      <c r="D5" s="63"/>
      <c r="E5" s="1" t="s">
        <v>1</v>
      </c>
      <c r="F5" s="1"/>
      <c r="G5" s="1"/>
      <c r="H5" s="1" t="s">
        <v>4</v>
      </c>
    </row>
    <row r="6" spans="1:9" ht="24" customHeight="1">
      <c r="A6" s="104" t="s">
        <v>60</v>
      </c>
      <c r="B6" s="105"/>
      <c r="C6" s="64" t="s">
        <v>75</v>
      </c>
      <c r="D6" s="65"/>
      <c r="E6" s="3" t="s">
        <v>6</v>
      </c>
      <c r="F6" s="6">
        <v>160000</v>
      </c>
      <c r="G6" s="3">
        <v>1</v>
      </c>
      <c r="H6" s="6">
        <f>F6*G6</f>
        <v>160000</v>
      </c>
      <c r="I6" s="2"/>
    </row>
    <row r="7" spans="1:9" ht="24" customHeight="1">
      <c r="A7" s="106"/>
      <c r="B7" s="107"/>
      <c r="C7" s="64" t="s">
        <v>83</v>
      </c>
      <c r="D7" s="65"/>
      <c r="E7" s="22" t="s">
        <v>11</v>
      </c>
      <c r="F7" s="6">
        <v>25000</v>
      </c>
      <c r="G7" s="3">
        <v>1</v>
      </c>
      <c r="H7" s="6">
        <f t="shared" ref="H7:H20" si="0">F7*G7</f>
        <v>25000</v>
      </c>
      <c r="I7" s="2"/>
    </row>
    <row r="8" spans="1:9" ht="25.5" customHeight="1">
      <c r="A8" s="106"/>
      <c r="B8" s="107"/>
      <c r="C8" s="66" t="s">
        <v>76</v>
      </c>
      <c r="D8" s="67"/>
      <c r="E8" s="3" t="s">
        <v>7</v>
      </c>
      <c r="F8" s="6">
        <v>147000</v>
      </c>
      <c r="G8" s="3">
        <v>1</v>
      </c>
      <c r="H8" s="6">
        <f t="shared" si="0"/>
        <v>147000</v>
      </c>
      <c r="I8" s="2"/>
    </row>
    <row r="9" spans="1:9" ht="37.5" customHeight="1">
      <c r="A9" s="106"/>
      <c r="B9" s="107"/>
      <c r="C9" s="64" t="s">
        <v>77</v>
      </c>
      <c r="D9" s="65"/>
      <c r="E9" s="3" t="s">
        <v>8</v>
      </c>
      <c r="F9" s="6">
        <v>49000</v>
      </c>
      <c r="G9" s="3">
        <v>2</v>
      </c>
      <c r="H9" s="6">
        <f t="shared" si="0"/>
        <v>98000</v>
      </c>
      <c r="I9" s="2"/>
    </row>
    <row r="10" spans="1:9" ht="24" customHeight="1">
      <c r="A10" s="106"/>
      <c r="B10" s="107"/>
      <c r="C10" s="64" t="s">
        <v>78</v>
      </c>
      <c r="D10" s="65"/>
      <c r="E10" s="3" t="s">
        <v>9</v>
      </c>
      <c r="F10" s="6">
        <v>370000</v>
      </c>
      <c r="G10" s="3">
        <v>1</v>
      </c>
      <c r="H10" s="6">
        <f t="shared" si="0"/>
        <v>370000</v>
      </c>
      <c r="I10" s="2"/>
    </row>
    <row r="11" spans="1:9" ht="24" customHeight="1">
      <c r="A11" s="106"/>
      <c r="B11" s="107"/>
      <c r="C11" s="131"/>
      <c r="D11" s="132"/>
      <c r="E11" s="3" t="s">
        <v>44</v>
      </c>
      <c r="F11" s="6"/>
      <c r="G11" s="3"/>
      <c r="H11" s="6">
        <f t="shared" si="0"/>
        <v>0</v>
      </c>
      <c r="I11" s="2"/>
    </row>
    <row r="12" spans="1:9" ht="24" customHeight="1">
      <c r="A12" s="106"/>
      <c r="B12" s="107"/>
      <c r="C12" s="133" t="s">
        <v>79</v>
      </c>
      <c r="D12" s="65"/>
      <c r="E12" s="3" t="s">
        <v>10</v>
      </c>
      <c r="F12" s="6">
        <v>77000</v>
      </c>
      <c r="G12" s="3">
        <v>1</v>
      </c>
      <c r="H12" s="6">
        <f t="shared" si="0"/>
        <v>77000</v>
      </c>
      <c r="I12" s="2"/>
    </row>
    <row r="13" spans="1:9" ht="31.5" customHeight="1">
      <c r="A13" s="106"/>
      <c r="B13" s="107"/>
      <c r="C13" s="95" t="s">
        <v>80</v>
      </c>
      <c r="D13" s="96"/>
      <c r="E13" s="3" t="s">
        <v>64</v>
      </c>
      <c r="F13" s="6">
        <v>81000</v>
      </c>
      <c r="G13" s="3">
        <v>2</v>
      </c>
      <c r="H13" s="6">
        <f t="shared" si="0"/>
        <v>162000</v>
      </c>
      <c r="I13" s="2"/>
    </row>
    <row r="14" spans="1:9" ht="29.25" customHeight="1">
      <c r="A14" s="106"/>
      <c r="B14" s="107"/>
      <c r="C14" s="95" t="s">
        <v>81</v>
      </c>
      <c r="D14" s="96"/>
      <c r="E14" s="3" t="s">
        <v>65</v>
      </c>
      <c r="F14" s="6">
        <v>32000</v>
      </c>
      <c r="G14" s="3">
        <v>1</v>
      </c>
      <c r="H14" s="6">
        <f t="shared" si="0"/>
        <v>32000</v>
      </c>
      <c r="I14" s="2"/>
    </row>
    <row r="15" spans="1:9" ht="24" customHeight="1">
      <c r="A15" s="106"/>
      <c r="B15" s="107"/>
      <c r="C15" s="95" t="s">
        <v>82</v>
      </c>
      <c r="D15" s="96"/>
      <c r="E15" s="3" t="s">
        <v>66</v>
      </c>
      <c r="F15" s="6">
        <v>60000</v>
      </c>
      <c r="G15" s="3">
        <v>1</v>
      </c>
      <c r="H15" s="6">
        <f t="shared" si="0"/>
        <v>60000</v>
      </c>
      <c r="I15" s="2"/>
    </row>
    <row r="16" spans="1:9" ht="24" customHeight="1">
      <c r="A16" s="106"/>
      <c r="B16" s="107"/>
      <c r="C16" s="127"/>
      <c r="D16" s="128"/>
      <c r="E16" s="3" t="s">
        <v>67</v>
      </c>
      <c r="F16" s="6"/>
      <c r="G16" s="3"/>
      <c r="H16" s="6">
        <f t="shared" si="0"/>
        <v>0</v>
      </c>
      <c r="I16" s="2"/>
    </row>
    <row r="17" spans="1:9">
      <c r="A17" s="106"/>
      <c r="B17" s="107"/>
      <c r="C17" s="134" t="s">
        <v>69</v>
      </c>
      <c r="D17" s="115"/>
      <c r="E17" s="4" t="s">
        <v>68</v>
      </c>
      <c r="F17" s="7">
        <v>80000</v>
      </c>
      <c r="G17" s="4">
        <v>1</v>
      </c>
      <c r="H17" s="6">
        <f t="shared" si="0"/>
        <v>80000</v>
      </c>
      <c r="I17" s="2"/>
    </row>
    <row r="18" spans="1:9">
      <c r="A18" s="106"/>
      <c r="B18" s="107"/>
      <c r="C18" s="114" t="s">
        <v>73</v>
      </c>
      <c r="D18" s="115"/>
      <c r="E18" s="4" t="s">
        <v>71</v>
      </c>
      <c r="F18" s="7"/>
      <c r="G18" s="4"/>
      <c r="H18" s="6">
        <f t="shared" si="0"/>
        <v>0</v>
      </c>
      <c r="I18" s="2"/>
    </row>
    <row r="19" spans="1:9">
      <c r="A19" s="106"/>
      <c r="B19" s="107"/>
      <c r="C19" s="129" t="s">
        <v>70</v>
      </c>
      <c r="D19" s="130"/>
      <c r="E19" s="3" t="s">
        <v>72</v>
      </c>
      <c r="F19" s="7"/>
      <c r="G19" s="4"/>
      <c r="H19" s="6">
        <f t="shared" si="0"/>
        <v>0</v>
      </c>
      <c r="I19" s="2"/>
    </row>
    <row r="20" spans="1:9">
      <c r="A20" s="106"/>
      <c r="B20" s="107"/>
      <c r="C20" s="125"/>
      <c r="D20" s="126"/>
      <c r="E20" s="4"/>
      <c r="F20" s="7"/>
      <c r="G20" s="4"/>
      <c r="H20" s="6">
        <f t="shared" si="0"/>
        <v>0</v>
      </c>
      <c r="I20" s="2"/>
    </row>
    <row r="21" spans="1:9" ht="12.75" customHeight="1">
      <c r="A21" s="108" t="s">
        <v>63</v>
      </c>
      <c r="B21" s="109"/>
      <c r="C21" s="124" t="s">
        <v>12</v>
      </c>
      <c r="D21" s="124"/>
      <c r="E21" s="99">
        <f>SUM(H6:H20)</f>
        <v>1211000</v>
      </c>
      <c r="F21" s="99"/>
      <c r="G21" s="24">
        <v>1</v>
      </c>
      <c r="H21" s="61" t="s">
        <v>14</v>
      </c>
      <c r="I21" s="2"/>
    </row>
    <row r="22" spans="1:9" ht="12.75" customHeight="1">
      <c r="A22" s="110"/>
      <c r="B22" s="111"/>
      <c r="C22" s="124"/>
      <c r="D22" s="124"/>
      <c r="E22" s="99">
        <f>E21*G21</f>
        <v>1211000</v>
      </c>
      <c r="F22" s="99"/>
      <c r="G22" s="99"/>
      <c r="H22" s="61"/>
      <c r="I22" s="2"/>
    </row>
    <row r="23" spans="1:9" ht="12.75" customHeight="1">
      <c r="A23" s="110"/>
      <c r="B23" s="111"/>
      <c r="C23" s="124"/>
      <c r="D23" s="124"/>
      <c r="E23" s="99"/>
      <c r="F23" s="99"/>
      <c r="G23" s="99"/>
      <c r="H23" s="61"/>
      <c r="I23" s="2"/>
    </row>
    <row r="24" spans="1:9" ht="17.25" customHeight="1">
      <c r="A24" s="110"/>
      <c r="B24" s="111"/>
      <c r="C24" s="93" t="s">
        <v>17</v>
      </c>
      <c r="D24" s="94"/>
      <c r="E24" s="17" t="s">
        <v>1</v>
      </c>
      <c r="F24" s="17" t="s">
        <v>2</v>
      </c>
      <c r="G24" s="17" t="s">
        <v>3</v>
      </c>
      <c r="H24" s="17"/>
      <c r="I24" s="2"/>
    </row>
    <row r="25" spans="1:9" ht="27" customHeight="1">
      <c r="A25" s="112"/>
      <c r="B25" s="113"/>
      <c r="C25" s="95" t="s">
        <v>84</v>
      </c>
      <c r="D25" s="96"/>
      <c r="E25" s="5" t="s">
        <v>85</v>
      </c>
      <c r="F25" s="6">
        <v>175000</v>
      </c>
      <c r="G25" s="3">
        <v>2</v>
      </c>
      <c r="H25" s="6">
        <f>F25*G25</f>
        <v>350000</v>
      </c>
      <c r="I25" s="2"/>
    </row>
    <row r="26" spans="1:9" ht="25.15" customHeight="1">
      <c r="A26" s="77" t="s">
        <v>74</v>
      </c>
      <c r="B26" s="78"/>
      <c r="C26" s="116" t="s">
        <v>86</v>
      </c>
      <c r="D26" s="116"/>
      <c r="E26" s="5" t="s">
        <v>87</v>
      </c>
      <c r="F26" s="6">
        <v>0</v>
      </c>
      <c r="G26" s="3">
        <v>1</v>
      </c>
      <c r="H26" s="6">
        <f>F26*G26</f>
        <v>0</v>
      </c>
      <c r="I26" s="2"/>
    </row>
    <row r="27" spans="1:9">
      <c r="A27" s="79"/>
      <c r="B27" s="80"/>
      <c r="C27" s="116" t="s">
        <v>88</v>
      </c>
      <c r="D27" s="116"/>
      <c r="E27" s="5" t="s">
        <v>89</v>
      </c>
      <c r="F27" s="6">
        <v>0</v>
      </c>
      <c r="G27" s="3">
        <v>1</v>
      </c>
      <c r="H27" s="6">
        <f t="shared" ref="H27:H33" si="1">F27*G27</f>
        <v>0</v>
      </c>
      <c r="I27" s="2"/>
    </row>
    <row r="28" spans="1:9">
      <c r="A28" s="79"/>
      <c r="B28" s="80"/>
      <c r="C28" s="116" t="s">
        <v>92</v>
      </c>
      <c r="D28" s="116"/>
      <c r="E28" s="5" t="s">
        <v>93</v>
      </c>
      <c r="F28" s="6">
        <v>0</v>
      </c>
      <c r="G28" s="3">
        <v>1</v>
      </c>
      <c r="H28" s="6">
        <f t="shared" si="1"/>
        <v>0</v>
      </c>
      <c r="I28" s="2"/>
    </row>
    <row r="29" spans="1:9">
      <c r="A29" s="79"/>
      <c r="B29" s="80"/>
      <c r="C29" s="116" t="s">
        <v>94</v>
      </c>
      <c r="D29" s="116"/>
      <c r="E29" s="5"/>
      <c r="F29" s="6"/>
      <c r="G29" s="3"/>
      <c r="H29" s="6">
        <f t="shared" si="1"/>
        <v>0</v>
      </c>
      <c r="I29" s="2"/>
    </row>
    <row r="30" spans="1:9">
      <c r="A30" s="79"/>
      <c r="B30" s="80"/>
      <c r="C30" s="116"/>
      <c r="D30" s="116"/>
      <c r="E30" s="5"/>
      <c r="F30" s="6"/>
      <c r="G30" s="3"/>
      <c r="H30" s="6">
        <f t="shared" si="1"/>
        <v>0</v>
      </c>
      <c r="I30" s="2"/>
    </row>
    <row r="31" spans="1:9">
      <c r="A31" s="79"/>
      <c r="B31" s="80"/>
      <c r="C31" s="116"/>
      <c r="D31" s="116"/>
      <c r="E31" s="36"/>
      <c r="F31" s="37"/>
      <c r="G31" s="38"/>
      <c r="H31" s="37">
        <f t="shared" si="1"/>
        <v>0</v>
      </c>
      <c r="I31" s="2"/>
    </row>
    <row r="32" spans="1:9" ht="16.5" hidden="1" customHeight="1">
      <c r="A32" s="79"/>
      <c r="B32" s="80"/>
      <c r="C32" s="97"/>
      <c r="D32" s="98"/>
      <c r="E32" s="5"/>
      <c r="F32" s="6"/>
      <c r="G32" s="3"/>
      <c r="H32" s="6">
        <f t="shared" si="1"/>
        <v>0</v>
      </c>
      <c r="I32" s="2"/>
    </row>
    <row r="33" spans="1:9" ht="16.5" hidden="1" customHeight="1">
      <c r="A33" s="81"/>
      <c r="B33" s="82"/>
      <c r="C33" s="97"/>
      <c r="D33" s="98"/>
      <c r="E33" s="5"/>
      <c r="F33" s="6"/>
      <c r="G33" s="3"/>
      <c r="H33" s="6">
        <f t="shared" si="1"/>
        <v>0</v>
      </c>
      <c r="I33" s="2"/>
    </row>
    <row r="34" spans="1:9" ht="13.5" customHeight="1">
      <c r="A34" s="40" t="s">
        <v>24</v>
      </c>
      <c r="B34" s="41"/>
      <c r="C34" s="89" t="str">
        <f>IF(F38="현금(이체X)",Sheet2!C1,IF(F38="카드",Sheet2!C1,IF(F38="이체 및 현금영수증",Sheet2!C1,IF(F38="카드+현금",Sheet2!C2,IF(F38="현금+카드",Sheet2!C3,IF(F38="이체 및 세금계산서",Sheet2!C1))))))</f>
        <v>선택사항</v>
      </c>
      <c r="D34" s="90"/>
      <c r="E34" s="100">
        <f>SUM(H25:H33)</f>
        <v>350000</v>
      </c>
      <c r="F34" s="101"/>
      <c r="G34" s="101"/>
      <c r="H34" s="59" t="s">
        <v>14</v>
      </c>
      <c r="I34" s="2"/>
    </row>
    <row r="35" spans="1:9" ht="14.25" customHeight="1">
      <c r="A35" s="42"/>
      <c r="B35" s="43"/>
      <c r="C35" s="91"/>
      <c r="D35" s="92"/>
      <c r="E35" s="102"/>
      <c r="F35" s="103"/>
      <c r="G35" s="103"/>
      <c r="H35" s="60"/>
      <c r="I35" s="2"/>
    </row>
    <row r="36" spans="1:9" ht="16.5" customHeight="1">
      <c r="A36" s="75" t="s">
        <v>27</v>
      </c>
      <c r="B36" s="76"/>
      <c r="C36" s="87" t="b">
        <f>IF(F38="카드+현금",Sheet3!C11,IF(F38="현금+카드",Sheet3!C4))</f>
        <v>0</v>
      </c>
      <c r="D36" s="88"/>
      <c r="E36" s="8" t="s">
        <v>4</v>
      </c>
      <c r="F36" s="70">
        <f>SUM(E22,E34)</f>
        <v>1561000</v>
      </c>
      <c r="G36" s="70"/>
      <c r="H36" s="9" t="s">
        <v>14</v>
      </c>
      <c r="I36" s="2"/>
    </row>
    <row r="37" spans="1:9" ht="16.5" customHeight="1">
      <c r="A37" s="75" t="s">
        <v>26</v>
      </c>
      <c r="B37" s="76"/>
      <c r="C37" s="85" t="b">
        <f>IF(F38="카드+현금",Sheet3!C9,IF(F38="현금+카드",Sheet3!C6))</f>
        <v>0</v>
      </c>
      <c r="D37" s="86"/>
      <c r="E37" s="8" t="s">
        <v>15</v>
      </c>
      <c r="F37" s="68">
        <f>F36*1.1-F36</f>
        <v>156100.00000000023</v>
      </c>
      <c r="G37" s="69"/>
      <c r="H37" s="10"/>
      <c r="I37" s="2"/>
    </row>
    <row r="38" spans="1:9" ht="17.25" customHeight="1">
      <c r="A38" s="75" t="s">
        <v>22</v>
      </c>
      <c r="B38" s="76"/>
      <c r="C38" s="44"/>
      <c r="D38" s="45"/>
      <c r="E38" s="8" t="s">
        <v>21</v>
      </c>
      <c r="F38" s="83" t="s">
        <v>59</v>
      </c>
      <c r="G38" s="84"/>
      <c r="H38" s="28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38" s="2"/>
    </row>
    <row r="39" spans="1:9" ht="19.5" customHeight="1">
      <c r="A39" s="40" t="s">
        <v>23</v>
      </c>
      <c r="B39" s="41"/>
      <c r="C39" s="46">
        <f>SUM(C36:C37)-C38</f>
        <v>0</v>
      </c>
      <c r="D39" s="47"/>
      <c r="E39" s="21" t="s">
        <v>62</v>
      </c>
      <c r="F39" s="72"/>
      <c r="G39" s="73"/>
      <c r="H39" s="74"/>
      <c r="I39" s="2"/>
    </row>
    <row r="40" spans="1:9" ht="20.25" customHeight="1">
      <c r="A40" s="42"/>
      <c r="B40" s="43"/>
      <c r="C40" s="48"/>
      <c r="D40" s="49"/>
      <c r="E40" s="25" t="s">
        <v>16</v>
      </c>
      <c r="F40" s="71">
        <f>IF(F38="현금(이체X)",F36,IF(F38="웹결제",ROUND(Sheet2!B7,-4),IF(F38="이체 및 현금영수증",F36+F36*10%,IF(F38="이체 및 세금계산서",F36+F36*10%,IF(F38="이체 및 세금계산서",F36+F36*10%,)))))-F39</f>
        <v>1717100</v>
      </c>
      <c r="G40" s="71"/>
      <c r="H40" s="26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40" s="2"/>
    </row>
    <row r="41" spans="1:9" hidden="1">
      <c r="C41" s="2"/>
      <c r="D41" s="2"/>
      <c r="E41" s="2"/>
      <c r="F41" s="117" t="s">
        <v>43</v>
      </c>
      <c r="G41" s="117"/>
      <c r="H41" s="27">
        <f>F40-(F37+F36)</f>
        <v>0</v>
      </c>
      <c r="I41" s="2"/>
    </row>
    <row r="42" spans="1:9" ht="16.5" customHeight="1">
      <c r="B42" s="35"/>
      <c r="C42" s="2"/>
      <c r="D42" s="2"/>
      <c r="E42" s="39"/>
      <c r="F42" s="39"/>
      <c r="G42" s="39"/>
      <c r="H42" s="39"/>
      <c r="I42" s="2"/>
    </row>
    <row r="43" spans="1:9">
      <c r="A43" s="54"/>
      <c r="B43" s="54"/>
      <c r="C43" s="2"/>
      <c r="D43" s="2"/>
      <c r="E43" s="39"/>
      <c r="F43" s="39"/>
      <c r="G43" s="39"/>
      <c r="H43" s="39"/>
      <c r="I43" s="2"/>
    </row>
    <row r="44" spans="1:9">
      <c r="C44" s="2"/>
      <c r="D44" s="2"/>
      <c r="E44" s="39"/>
      <c r="F44" s="39"/>
      <c r="G44" s="39"/>
      <c r="H44" s="39"/>
      <c r="I44" s="2"/>
    </row>
    <row r="45" spans="1:9">
      <c r="C45" s="2"/>
      <c r="D45" s="2"/>
      <c r="E45" s="2"/>
      <c r="F45" s="2"/>
      <c r="G45" s="2"/>
      <c r="H45" s="2"/>
      <c r="I45" s="2"/>
    </row>
    <row r="47" spans="1:9">
      <c r="C47" s="2"/>
    </row>
  </sheetData>
  <sheetProtection formatCells="0" selectLockedCells="1" selectUnlockedCells="1"/>
  <mergeCells count="57">
    <mergeCell ref="A43:B43"/>
    <mergeCell ref="F41:G41"/>
    <mergeCell ref="C1:D2"/>
    <mergeCell ref="C5:D5"/>
    <mergeCell ref="B4:D4"/>
    <mergeCell ref="C21:D23"/>
    <mergeCell ref="C20:D20"/>
    <mergeCell ref="C15:D15"/>
    <mergeCell ref="C16:D16"/>
    <mergeCell ref="C19:D19"/>
    <mergeCell ref="C10:D10"/>
    <mergeCell ref="C11:D11"/>
    <mergeCell ref="C12:D12"/>
    <mergeCell ref="C13:D13"/>
    <mergeCell ref="C14:D14"/>
    <mergeCell ref="C17:D17"/>
    <mergeCell ref="E21:F21"/>
    <mergeCell ref="E22:G23"/>
    <mergeCell ref="E34:G35"/>
    <mergeCell ref="A6:B20"/>
    <mergeCell ref="A21:B25"/>
    <mergeCell ref="C18:D18"/>
    <mergeCell ref="C26:D26"/>
    <mergeCell ref="C27:D27"/>
    <mergeCell ref="C28:D28"/>
    <mergeCell ref="C29:D29"/>
    <mergeCell ref="C30:D30"/>
    <mergeCell ref="C31:D31"/>
    <mergeCell ref="F38:G38"/>
    <mergeCell ref="C37:D37"/>
    <mergeCell ref="C36:D36"/>
    <mergeCell ref="C34:D35"/>
    <mergeCell ref="C24:D24"/>
    <mergeCell ref="C25:D25"/>
    <mergeCell ref="C33:D33"/>
    <mergeCell ref="C32:D32"/>
    <mergeCell ref="A38:B38"/>
    <mergeCell ref="A26:B33"/>
    <mergeCell ref="A34:B35"/>
    <mergeCell ref="A36:B36"/>
    <mergeCell ref="A37:B37"/>
    <mergeCell ref="E42:H44"/>
    <mergeCell ref="A39:B40"/>
    <mergeCell ref="C38:D38"/>
    <mergeCell ref="C39:D40"/>
    <mergeCell ref="E1:H4"/>
    <mergeCell ref="H34:H35"/>
    <mergeCell ref="H21:H23"/>
    <mergeCell ref="A5:B5"/>
    <mergeCell ref="C6:D6"/>
    <mergeCell ref="C7:D7"/>
    <mergeCell ref="C8:D8"/>
    <mergeCell ref="C9:D9"/>
    <mergeCell ref="F37:G37"/>
    <mergeCell ref="F36:G36"/>
    <mergeCell ref="F40:G40"/>
    <mergeCell ref="F39:H39"/>
  </mergeCells>
  <phoneticPr fontId="1" type="noConversion"/>
  <conditionalFormatting sqref="K17:K19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2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Sheet2!$A$2:$A$6</xm:f>
          </x14:formula1>
          <xm:sqref>F38:G38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G11"/>
  <sheetViews>
    <sheetView workbookViewId="0">
      <selection activeCell="B17" sqref="B17"/>
    </sheetView>
  </sheetViews>
  <sheetFormatPr defaultRowHeight="16.5"/>
  <cols>
    <col min="1" max="1" width="9.75" customWidth="1"/>
    <col min="3" max="3" width="9.875" bestFit="1" customWidth="1"/>
    <col min="4" max="4" width="10.875" bestFit="1" customWidth="1"/>
    <col min="5" max="5" width="11" hidden="1" customWidth="1"/>
    <col min="6" max="7" width="0" hidden="1" customWidth="1"/>
  </cols>
  <sheetData>
    <row r="3" spans="1:7">
      <c r="A3" s="54" t="s">
        <v>54</v>
      </c>
      <c r="B3" s="54"/>
      <c r="C3" s="54"/>
      <c r="E3" t="s">
        <v>47</v>
      </c>
      <c r="F3">
        <f>Sheet1!F36</f>
        <v>1561000</v>
      </c>
    </row>
    <row r="4" spans="1:7">
      <c r="A4" t="s">
        <v>53</v>
      </c>
      <c r="B4" s="30" t="s">
        <v>51</v>
      </c>
      <c r="C4" s="32">
        <v>500000</v>
      </c>
      <c r="D4" t="s">
        <v>48</v>
      </c>
    </row>
    <row r="5" spans="1:7">
      <c r="B5" t="s">
        <v>15</v>
      </c>
      <c r="C5">
        <v>1.1000000000000001</v>
      </c>
      <c r="D5" t="s">
        <v>49</v>
      </c>
    </row>
    <row r="6" spans="1:7">
      <c r="B6" t="s">
        <v>46</v>
      </c>
      <c r="C6" s="33">
        <f>(F3-C4)*C5</f>
        <v>1167100</v>
      </c>
      <c r="D6" t="s">
        <v>50</v>
      </c>
    </row>
    <row r="8" spans="1:7">
      <c r="A8" s="54" t="s">
        <v>55</v>
      </c>
      <c r="B8" s="54"/>
      <c r="C8" s="54"/>
    </row>
    <row r="9" spans="1:7">
      <c r="A9" t="s">
        <v>53</v>
      </c>
      <c r="B9" s="31" t="s">
        <v>52</v>
      </c>
      <c r="C9" s="34"/>
      <c r="D9" t="s">
        <v>48</v>
      </c>
      <c r="G9" s="33">
        <f>((F3*C10)-C9)/C10</f>
        <v>1561000</v>
      </c>
    </row>
    <row r="10" spans="1:7">
      <c r="B10" t="s">
        <v>15</v>
      </c>
      <c r="C10">
        <v>1.1000000000000001</v>
      </c>
      <c r="D10" t="s">
        <v>49</v>
      </c>
    </row>
    <row r="11" spans="1:7">
      <c r="B11" t="s">
        <v>45</v>
      </c>
      <c r="C11" s="33">
        <f>ROUND(G9,-3)</f>
        <v>1561000</v>
      </c>
      <c r="D11" t="s">
        <v>50</v>
      </c>
    </row>
  </sheetData>
  <mergeCells count="2">
    <mergeCell ref="A3:C3"/>
    <mergeCell ref="A8:C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9"/>
  <sheetViews>
    <sheetView workbookViewId="0">
      <selection activeCell="A18" sqref="A18"/>
    </sheetView>
  </sheetViews>
  <sheetFormatPr defaultRowHeight="16.5"/>
  <cols>
    <col min="1" max="1" width="46.75" bestFit="1" customWidth="1"/>
    <col min="3" max="3" width="25.375" bestFit="1" customWidth="1"/>
  </cols>
  <sheetData>
    <row r="1" spans="1:5" ht="82.5">
      <c r="B1" t="s">
        <v>18</v>
      </c>
      <c r="C1" t="s">
        <v>28</v>
      </c>
      <c r="D1" s="12" t="s">
        <v>30</v>
      </c>
      <c r="E1" s="12" t="s">
        <v>30</v>
      </c>
    </row>
    <row r="2" spans="1:5">
      <c r="A2" t="s">
        <v>41</v>
      </c>
      <c r="B2" t="s">
        <v>14</v>
      </c>
      <c r="C2" s="20" t="s">
        <v>58</v>
      </c>
      <c r="D2" t="s">
        <v>29</v>
      </c>
    </row>
    <row r="3" spans="1:5">
      <c r="A3" t="s">
        <v>19</v>
      </c>
      <c r="B3" t="s">
        <v>25</v>
      </c>
      <c r="C3" s="20" t="s">
        <v>57</v>
      </c>
      <c r="D3" s="13" t="s">
        <v>31</v>
      </c>
    </row>
    <row r="4" spans="1:5">
      <c r="A4" t="s">
        <v>20</v>
      </c>
      <c r="B4" s="11">
        <f>Sheet1!F36-(Sheet1!C36)</f>
        <v>1561000</v>
      </c>
    </row>
    <row r="5" spans="1:5">
      <c r="A5" t="s">
        <v>56</v>
      </c>
      <c r="B5" s="11"/>
    </row>
    <row r="6" spans="1:5">
      <c r="A6" t="s">
        <v>32</v>
      </c>
    </row>
    <row r="7" spans="1:5">
      <c r="A7" t="s">
        <v>42</v>
      </c>
    </row>
    <row r="8" spans="1:5">
      <c r="A8" t="s">
        <v>13</v>
      </c>
      <c r="B8" s="11">
        <v>60000</v>
      </c>
    </row>
    <row r="9" spans="1:5">
      <c r="A9" t="s">
        <v>39</v>
      </c>
      <c r="B9" s="11">
        <v>70000</v>
      </c>
    </row>
    <row r="10" spans="1:5">
      <c r="A10" t="s">
        <v>37</v>
      </c>
      <c r="B10" s="11">
        <v>80000</v>
      </c>
    </row>
    <row r="11" spans="1:5">
      <c r="A11" t="s">
        <v>38</v>
      </c>
      <c r="B11" s="11">
        <v>100000</v>
      </c>
    </row>
    <row r="12" spans="1:5">
      <c r="B12" s="11">
        <v>151200</v>
      </c>
    </row>
    <row r="13" spans="1:5">
      <c r="B13" s="11">
        <v>188000</v>
      </c>
    </row>
    <row r="14" spans="1:5">
      <c r="B14" s="11">
        <v>194290</v>
      </c>
    </row>
    <row r="15" spans="1:5">
      <c r="B15" s="11">
        <v>359000</v>
      </c>
    </row>
    <row r="17" spans="1:1">
      <c r="A17" s="20"/>
    </row>
    <row r="18" spans="1:1">
      <c r="A18" s="20"/>
    </row>
    <row r="19" spans="1:1">
      <c r="A19" s="20"/>
    </row>
  </sheetData>
  <phoneticPr fontId="1" type="noConversion"/>
  <conditionalFormatting sqref="A10:A12 A14:A19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진만 최</cp:lastModifiedBy>
  <cp:lastPrinted>2024-01-29T03:05:00Z</cp:lastPrinted>
  <dcterms:created xsi:type="dcterms:W3CDTF">2019-03-28T03:58:09Z</dcterms:created>
  <dcterms:modified xsi:type="dcterms:W3CDTF">2024-06-27T08:19:34Z</dcterms:modified>
</cp:coreProperties>
</file>