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0" documentId="8_{A723D0FA-89D7-454D-BDC5-875FC12254C9}" xr6:coauthVersionLast="47" xr6:coauthVersionMax="47" xr10:uidLastSave="{AD6A2E43-1D5C-4225-865E-2327AA4C0D12}"/>
  <bookViews>
    <workbookView xWindow="29865" yWindow="0" windowWidth="216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C34" i="1" l="1"/>
  <c r="H40" i="1"/>
  <c r="H38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<sst xmlns="http://schemas.openxmlformats.org/spreadsheetml/2006/main" count="106" uniqueCount="92">
  <si>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</si>
  <si>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</si>
  <si>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</si>
  <si>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</si>
  <si>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</si>
  <si>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</si>
  <si>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</si>
  <si>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</si>
  <si>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</si>
  <si>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</si>
  <si>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</si>
  <si>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</si>
  <si>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</si>
  <si>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</si>
  <si>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</si>
  <si>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</si>
  <si>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</si>
  <si>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</si>
  <si>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</si>
  <si>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</si>
  <si>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</si>
  <si>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</si>
  <si>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</si>
  <si>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</si>
  <si>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</si>
  <si>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</si>
  <si>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</si>
  <si>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</si>
  <si>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</si>
  <si>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</si>
  <si>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</si>
  <si>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</si>
  <si>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</si>
  <si>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</si>
  <si>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</si>
  <si>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</si>
  <si>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</si>
  <si>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</si>
  <si>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</si>
  <si>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</si>
  <si>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</si>
  <si>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</si>
  <si>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</si>
  <si>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</si>
  <si>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</si>
  <si>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</si>
  <si>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</si>
  <si>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</si>
  <si>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</si>
  <si>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</si>
  <si>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</si>
  <si>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</si>
  <si>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</si>
  <si>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</si>
  <si>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</si>
  <si>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</si>
  <si>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</si>
  <si>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</si>
  <si>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</si>
  <si>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</si>
  <si>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</si>
  <si>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</si>
  <si>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</si>
  <si>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</si>
  <si>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</si>
  <si>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</si>
  <si>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</si>
  <si>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</si>
  <si>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</si>
  <si>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</si>
  <si>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</si>
  <si>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</si>
  <si>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</si>
  <si>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</si>
  <si>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</si>
  <si>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김은수 고객님</t>
    <phoneticPr fontId="1" type="noConversion"/>
  </si>
  <si>
    <t>삼성 D4 2666 16G</t>
    <phoneticPr fontId="1" type="noConversion"/>
  </si>
  <si>
    <t xml:space="preserve">9400F </t>
    <phoneticPr fontId="1" type="noConversion"/>
  </si>
  <si>
    <t>H310M- 메인보드</t>
    <phoneticPr fontId="1" type="noConversion"/>
  </si>
  <si>
    <t>매입</t>
    <phoneticPr fontId="1" type="noConversion"/>
  </si>
  <si>
    <t>PIXELART PA2450F IPS 리얼 165 게이밍 무결점</t>
    <phoneticPr fontId="1" type="noConversion"/>
  </si>
  <si>
    <t>모니터</t>
    <phoneticPr fontId="1" type="noConversion"/>
  </si>
  <si>
    <t xml:space="preserve">기존 SSD 500G  </t>
    <phoneticPr fontId="1" type="noConversion"/>
  </si>
  <si>
    <t>써모랩 트리니티 화이트 (중고)</t>
    <phoneticPr fontId="1" type="noConversion"/>
  </si>
  <si>
    <t>인텔 i7  8700 6코어 12쓰레드 (중고)</t>
    <phoneticPr fontId="1" type="noConversion"/>
  </si>
  <si>
    <t>에즈락 B360M -PRO4(중고)</t>
    <phoneticPr fontId="1" type="noConversion"/>
  </si>
  <si>
    <t>삼성전자 DDR4-3200 (16GB) (새상품)</t>
    <phoneticPr fontId="1" type="noConversion"/>
  </si>
  <si>
    <t>Western Digital WD Blue SN580 M.2 NVMe (1TB)(새상품)</t>
    <phoneticPr fontId="1" type="noConversion"/>
  </si>
  <si>
    <t>DAVEN D6 MESH 강화유리 (블랙)(새상품)</t>
    <phoneticPr fontId="1" type="noConversion"/>
  </si>
  <si>
    <t>마이크로닉스 Classic II 풀체인지 600W 80PLUS BRONZE 230V (새상품)</t>
    <phoneticPr fontId="1" type="noConversion"/>
  </si>
  <si>
    <t>기존 그래픽카드 GTX1660SUPER  (기존)</t>
    <phoneticPr fontId="1" type="noConversion"/>
  </si>
  <si>
    <t>(구리지구촌교회)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</si>
</sst>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75</v>
      </c>
      <c r="C1" s="120" t="s">
        <v>61</v>
      </c>
      <c r="D1" s="121"/>
      <c r="E1" s="50"/>
      <c r="F1" s="51"/>
      <c r="G1" s="51"/>
      <c r="H1" s="52"/>
    </row>
    <row r="2" spans="1:9" ht="22.5" customHeight="1">
      <c r="A2" s="15" t="s">
        <v>34</v>
      </c>
      <c r="B2" s="29">
        <v>1024152501</v>
      </c>
      <c r="C2" s="122"/>
      <c r="D2" s="123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45554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4" t="s">
        <v>91</v>
      </c>
      <c r="C4" s="124"/>
      <c r="D4" s="125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6" t="s">
        <v>60</v>
      </c>
      <c r="B6" s="107"/>
      <c r="C6" s="64" t="s">
        <v>84</v>
      </c>
      <c r="D6" s="65"/>
      <c r="E6" s="3" t="s">
        <v>6</v>
      </c>
      <c r="F6" s="6">
        <v>190000</v>
      </c>
      <c r="G6" s="3">
        <v>1</v>
      </c>
      <c r="H6" s="6">
        <f>F6*G6</f>
        <v>190000</v>
      </c>
      <c r="I6" s="2"/>
    </row>
    <row r="7" spans="1:9" ht="24" customHeight="1">
      <c r="A7" s="108"/>
      <c r="B7" s="109"/>
      <c r="C7" s="64" t="s">
        <v>83</v>
      </c>
      <c r="D7" s="65"/>
      <c r="E7" s="22" t="s">
        <v>11</v>
      </c>
      <c r="F7" s="6">
        <v>20000</v>
      </c>
      <c r="G7" s="3">
        <v>1</v>
      </c>
      <c r="H7" s="6">
        <f t="shared" ref="H7:H20" si="0">F7*G7</f>
        <v>20000</v>
      </c>
      <c r="I7" s="2"/>
    </row>
    <row r="8" spans="1:9" ht="25.5" customHeight="1">
      <c r="A8" s="108"/>
      <c r="B8" s="109"/>
      <c r="C8" s="66" t="s">
        <v>85</v>
      </c>
      <c r="D8" s="67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108"/>
      <c r="B9" s="109"/>
      <c r="C9" s="68" t="s">
        <v>86</v>
      </c>
      <c r="D9" s="69"/>
      <c r="E9" s="3" t="s">
        <v>8</v>
      </c>
      <c r="F9" s="6">
        <v>52000</v>
      </c>
      <c r="G9" s="3">
        <v>2</v>
      </c>
      <c r="H9" s="6">
        <f t="shared" si="0"/>
        <v>104000</v>
      </c>
      <c r="I9" s="2"/>
    </row>
    <row r="10" spans="1:9" ht="24" customHeight="1">
      <c r="A10" s="108"/>
      <c r="B10" s="109"/>
      <c r="C10" s="64" t="s">
        <v>90</v>
      </c>
      <c r="D10" s="65"/>
      <c r="E10" s="3" t="s">
        <v>9</v>
      </c>
      <c r="F10" s="6"/>
      <c r="G10" s="3">
        <v>1</v>
      </c>
      <c r="H10" s="6">
        <f t="shared" si="0"/>
        <v>0</v>
      </c>
      <c r="I10" s="2"/>
    </row>
    <row r="11" spans="1:9" ht="24" customHeight="1">
      <c r="A11" s="108"/>
      <c r="B11" s="109"/>
      <c r="C11" s="135"/>
      <c r="D11" s="136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8"/>
      <c r="B12" s="109"/>
      <c r="C12" s="137" t="s">
        <v>87</v>
      </c>
      <c r="D12" s="69"/>
      <c r="E12" s="3" t="s">
        <v>10</v>
      </c>
      <c r="F12" s="6">
        <v>105000</v>
      </c>
      <c r="G12" s="3">
        <v>1</v>
      </c>
      <c r="H12" s="6">
        <f t="shared" si="0"/>
        <v>105000</v>
      </c>
      <c r="I12" s="2"/>
    </row>
    <row r="13" spans="1:9" ht="31.5" customHeight="1">
      <c r="A13" s="108"/>
      <c r="B13" s="109"/>
      <c r="C13" s="97" t="s">
        <v>82</v>
      </c>
      <c r="D13" s="98"/>
      <c r="E13" s="3" t="s">
        <v>64</v>
      </c>
      <c r="F13" s="6"/>
      <c r="G13" s="3">
        <v>1</v>
      </c>
      <c r="H13" s="6">
        <f t="shared" si="0"/>
        <v>0</v>
      </c>
      <c r="I13" s="2"/>
    </row>
    <row r="14" spans="1:9" ht="29.25" customHeight="1">
      <c r="A14" s="108"/>
      <c r="B14" s="109"/>
      <c r="C14" s="129" t="s">
        <v>88</v>
      </c>
      <c r="D14" s="130"/>
      <c r="E14" s="3" t="s">
        <v>65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8"/>
      <c r="B15" s="109"/>
      <c r="C15" s="129" t="s">
        <v>89</v>
      </c>
      <c r="D15" s="130"/>
      <c r="E15" s="3" t="s">
        <v>66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8"/>
      <c r="B16" s="109"/>
      <c r="C16" s="131"/>
      <c r="D16" s="132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8"/>
      <c r="B17" s="109"/>
      <c r="C17" s="138" t="s">
        <v>69</v>
      </c>
      <c r="D17" s="117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8"/>
      <c r="B18" s="109"/>
      <c r="C18" s="116" t="s">
        <v>73</v>
      </c>
      <c r="D18" s="117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8"/>
      <c r="B19" s="109"/>
      <c r="C19" s="133" t="s">
        <v>70</v>
      </c>
      <c r="D19" s="134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8"/>
      <c r="B20" s="109"/>
      <c r="C20" s="127"/>
      <c r="D20" s="128"/>
      <c r="E20" s="4"/>
      <c r="F20" s="7"/>
      <c r="G20" s="4"/>
      <c r="H20" s="6">
        <f t="shared" si="0"/>
        <v>0</v>
      </c>
      <c r="I20" s="2"/>
    </row>
    <row r="21" spans="1:9" ht="12.75" customHeight="1">
      <c r="A21" s="110" t="s">
        <v>63</v>
      </c>
      <c r="B21" s="111"/>
      <c r="C21" s="126" t="s">
        <v>12</v>
      </c>
      <c r="D21" s="126"/>
      <c r="E21" s="101">
        <f>SUM(H6:H20)</f>
        <v>679000</v>
      </c>
      <c r="F21" s="101"/>
      <c r="G21" s="24">
        <v>1</v>
      </c>
      <c r="H21" s="61" t="s">
        <v>14</v>
      </c>
      <c r="I21" s="2"/>
    </row>
    <row r="22" spans="1:9" ht="12.75" customHeight="1">
      <c r="A22" s="112"/>
      <c r="B22" s="113"/>
      <c r="C22" s="126"/>
      <c r="D22" s="126"/>
      <c r="E22" s="101">
        <f>E21*G21</f>
        <v>679000</v>
      </c>
      <c r="F22" s="101"/>
      <c r="G22" s="101"/>
      <c r="H22" s="61"/>
      <c r="I22" s="2"/>
    </row>
    <row r="23" spans="1:9" ht="12.75" customHeight="1">
      <c r="A23" s="112"/>
      <c r="B23" s="113"/>
      <c r="C23" s="126"/>
      <c r="D23" s="126"/>
      <c r="E23" s="101"/>
      <c r="F23" s="101"/>
      <c r="G23" s="101"/>
      <c r="H23" s="61"/>
      <c r="I23" s="2"/>
    </row>
    <row r="24" spans="1:9" ht="17.25" customHeight="1">
      <c r="A24" s="112"/>
      <c r="B24" s="113"/>
      <c r="C24" s="95" t="s">
        <v>17</v>
      </c>
      <c r="D24" s="96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4"/>
      <c r="B25" s="115"/>
      <c r="C25" s="97" t="s">
        <v>76</v>
      </c>
      <c r="D25" s="98"/>
      <c r="E25" s="5" t="s">
        <v>79</v>
      </c>
      <c r="F25" s="6">
        <v>27000</v>
      </c>
      <c r="G25" s="3">
        <v>-1</v>
      </c>
      <c r="H25" s="6">
        <f>F25*G25</f>
        <v>-27000</v>
      </c>
      <c r="I25" s="2"/>
    </row>
    <row r="26" spans="1:9" ht="25.15" customHeight="1">
      <c r="A26" s="79" t="s">
        <v>74</v>
      </c>
      <c r="B26" s="80"/>
      <c r="C26" s="118" t="s">
        <v>77</v>
      </c>
      <c r="D26" s="118"/>
      <c r="E26" s="5" t="s">
        <v>79</v>
      </c>
      <c r="F26" s="6">
        <v>47000</v>
      </c>
      <c r="G26" s="3">
        <v>-1</v>
      </c>
      <c r="H26" s="6">
        <f>F26*G26</f>
        <v>-47000</v>
      </c>
      <c r="I26" s="2"/>
    </row>
    <row r="27" spans="1:9">
      <c r="A27" s="81"/>
      <c r="B27" s="82"/>
      <c r="C27" s="118" t="s">
        <v>78</v>
      </c>
      <c r="D27" s="118"/>
      <c r="E27" s="5" t="s">
        <v>79</v>
      </c>
      <c r="F27" s="6">
        <v>10000</v>
      </c>
      <c r="G27" s="3">
        <v>-1</v>
      </c>
      <c r="H27" s="6">
        <f t="shared" ref="H27:H33" si="1">F27*G27</f>
        <v>-10000</v>
      </c>
      <c r="I27" s="2"/>
    </row>
    <row r="28" spans="1:9">
      <c r="A28" s="81"/>
      <c r="B28" s="82"/>
      <c r="C28" s="118"/>
      <c r="D28" s="118"/>
      <c r="E28" s="5"/>
      <c r="F28" s="6"/>
      <c r="G28" s="3"/>
      <c r="H28" s="6">
        <f t="shared" si="1"/>
        <v>0</v>
      </c>
      <c r="I28" s="2"/>
    </row>
    <row r="29" spans="1:9">
      <c r="A29" s="81"/>
      <c r="B29" s="82"/>
      <c r="C29" s="118" t="s">
        <v>80</v>
      </c>
      <c r="D29" s="118"/>
      <c r="E29" s="5" t="s">
        <v>81</v>
      </c>
      <c r="F29" s="6">
        <v>140000</v>
      </c>
      <c r="G29" s="3">
        <v>1</v>
      </c>
      <c r="H29" s="6">
        <f t="shared" si="1"/>
        <v>140000</v>
      </c>
      <c r="I29" s="2"/>
    </row>
    <row r="30" spans="1:9">
      <c r="A30" s="81"/>
      <c r="B30" s="82"/>
      <c r="C30" s="118"/>
      <c r="D30" s="118"/>
      <c r="E30" s="5"/>
      <c r="F30" s="6"/>
      <c r="G30" s="3"/>
      <c r="H30" s="6">
        <f t="shared" si="1"/>
        <v>0</v>
      </c>
      <c r="I30" s="2"/>
    </row>
    <row r="31" spans="1:9">
      <c r="A31" s="81"/>
      <c r="B31" s="82"/>
      <c r="C31" s="118"/>
      <c r="D31" s="118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81"/>
      <c r="B32" s="82"/>
      <c r="C32" s="99"/>
      <c r="D32" s="100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3"/>
      <c r="B33" s="84"/>
      <c r="C33" s="99"/>
      <c r="D33" s="100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SUM(H25:H33)</f>
        <v>56000</v>
      </c>
      <c r="F34" s="103"/>
      <c r="G34" s="103"/>
      <c r="H34" s="59" t="s">
        <v>14</v>
      </c>
      <c r="I34" s="2"/>
    </row>
    <row r="35" spans="1:9" ht="14.25" customHeight="1">
      <c r="A35" s="42"/>
      <c r="B35" s="43"/>
      <c r="C35" s="93"/>
      <c r="D35" s="94"/>
      <c r="E35" s="104"/>
      <c r="F35" s="105"/>
      <c r="G35" s="105"/>
      <c r="H35" s="60"/>
      <c r="I35" s="2"/>
    </row>
    <row r="36" spans="1:9" ht="16.5" customHeight="1">
      <c r="A36" s="77" t="s">
        <v>27</v>
      </c>
      <c r="B36" s="78"/>
      <c r="C36" s="89" t="b">
        <f>IF(F38="카드+현금",Sheet3!C11,IF(F38="현금+카드",Sheet3!C4))</f>
        <v>0</v>
      </c>
      <c r="D36" s="90"/>
      <c r="E36" s="8" t="s">
        <v>4</v>
      </c>
      <c r="F36" s="72">
        <f>SUM(E22,E34)</f>
        <v>735000</v>
      </c>
      <c r="G36" s="72"/>
      <c r="H36" s="9" t="s">
        <v>14</v>
      </c>
      <c r="I36" s="2"/>
    </row>
    <row r="37" spans="1:9" ht="16.5" customHeight="1">
      <c r="A37" s="77" t="s">
        <v>26</v>
      </c>
      <c r="B37" s="78"/>
      <c r="C37" s="87" t="b">
        <f>IF(F38="카드+현금",Sheet3!C9,IF(F38="현금+카드",Sheet3!C6))</f>
        <v>0</v>
      </c>
      <c r="D37" s="88"/>
      <c r="E37" s="8" t="s">
        <v>15</v>
      </c>
      <c r="F37" s="70">
        <f>F36*1.1-F36</f>
        <v>73500.000000000116</v>
      </c>
      <c r="G37" s="71"/>
      <c r="H37" s="10"/>
      <c r="I37" s="2"/>
    </row>
    <row r="38" spans="1:9" ht="17.25" customHeight="1">
      <c r="A38" s="77" t="s">
        <v>22</v>
      </c>
      <c r="B38" s="78"/>
      <c r="C38" s="44"/>
      <c r="D38" s="45"/>
      <c r="E38" s="8" t="s">
        <v>21</v>
      </c>
      <c r="F38" s="85" t="s">
        <v>59</v>
      </c>
      <c r="G38" s="86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4">
        <v>8500</v>
      </c>
      <c r="G39" s="75"/>
      <c r="H39" s="76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3">
        <f>IF(F38="현금(이체X)",F36,IF(F38="웹결제",ROUND(Sheet2!B7,-4),IF(F38="이체 및 현금영수증",F36+F36*10%,IF(F38="이체 및 세금계산서",F36+F36*10%,IF(F38="이체 및 세금계산서",F36+F36*10%,)))))-F39</f>
        <v>800000</v>
      </c>
      <c r="G40" s="73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9" t="s">
        <v>43</v>
      </c>
      <c r="G41" s="119"/>
      <c r="H41" s="27">
        <f>F40-(F37+F36)</f>
        <v>-8500.0000000001164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735000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258500.00000000003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735000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735000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735000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2024-05-03T10:09:56Z</cp:lastPrinted>
  <dcterms:created xsi:type="dcterms:W3CDTF">2019-03-28T03:58:09Z</dcterms:created>
  <dcterms:modified xsi:type="dcterms:W3CDTF">2024-09-19T06:58:27Z</dcterms:modified>
</cp:coreProperties>
</file>