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6F3D0CA3-7E88-497B-B020-5265FC068B32}" xr6:coauthVersionLast="47" xr6:coauthVersionMax="47" xr10:uidLastSave="{04DD60B2-6969-454F-B9E1-50446000D51D}"/>
  <bookViews>
    <workbookView xWindow="34575" yWindow="660" windowWidth="21600" windowHeight="113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<sst xmlns="http://schemas.openxmlformats.org/spreadsheetml/2006/main" count="95" uniqueCount="80">
  <si>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</si>
  <si>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</si>
  <si>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</si>
  <si>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</si>
  <si>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</si>
  <si>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</si>
  <si>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</si>
  <si>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</si>
  <si>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</si>
  <si>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</si>
  <si>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</si>
  <si>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</si>
  <si>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</si>
  <si>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</si>
  <si>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</si>
  <si>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</si>
  <si>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</si>
  <si>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</si>
  <si>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</si>
  <si>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</si>
  <si>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</si>
  <si>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</si>
  <si>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</si>
  <si>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</si>
  <si>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</si>
  <si>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</si>
  <si>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</si>
  <si>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</si>
  <si>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</si>
  <si>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</si>
  <si>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</si>
  <si>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</si>
  <si>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</si>
  <si>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</si>
  <si>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</si>
  <si>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</si>
  <si>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</si>
  <si>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</si>
  <si>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</si>
  <si>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</si>
  <si>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</si>
  <si>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</si>
  <si>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</si>
  <si>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</si>
  <si>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</si>
  <si>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</si>
  <si>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</si>
  <si>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</si>
  <si>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</si>
  <si>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</si>
  <si>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</si>
  <si>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</si>
  <si>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</si>
  <si>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</si>
  <si>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</si>
  <si>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</si>
  <si>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</si>
  <si>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</si>
  <si>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</si>
  <si>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10105F 매입</t>
    <phoneticPr fontId="1" type="noConversion"/>
  </si>
  <si>
    <t>H510M 메인보드 매입</t>
    <phoneticPr fontId="1" type="noConversion"/>
  </si>
  <si>
    <t>메인보드</t>
    <phoneticPr fontId="1" type="noConversion"/>
  </si>
  <si>
    <t>그래픽</t>
    <phoneticPr fontId="1" type="noConversion"/>
  </si>
  <si>
    <t>파워</t>
    <phoneticPr fontId="1" type="noConversion"/>
  </si>
  <si>
    <t>GT1030 2GB 매입</t>
    <phoneticPr fontId="1" type="noConversion"/>
  </si>
  <si>
    <t>메모리</t>
    <phoneticPr fontId="1" type="noConversion"/>
  </si>
  <si>
    <t>10100(내장그래픽)매입</t>
    <phoneticPr fontId="1" type="noConversion"/>
  </si>
  <si>
    <t>씨피유</t>
    <phoneticPr fontId="1" type="noConversion"/>
  </si>
  <si>
    <t xml:space="preserve">정격파워 600W+400W </t>
    <phoneticPr fontId="1" type="noConversion"/>
  </si>
  <si>
    <t>삼성 DDR4 16GB 매입</t>
    <phoneticPr fontId="1" type="noConversion"/>
  </si>
  <si>
    <t>삼성 DDR4 8GB 매입</t>
    <phoneticPr fontId="1" type="noConversion"/>
  </si>
  <si>
    <t xml:space="preserve">GTX970 </t>
    <phoneticPr fontId="1" type="noConversion"/>
  </si>
  <si>
    <t>I3 8100 +H310</t>
    <phoneticPr fontId="1" type="noConversion"/>
  </si>
  <si>
    <t>서민성기존고객님</t>
    <phoneticPr fontId="1" type="noConversion"/>
  </si>
  <si>
    <t>X320M 4FAN RGB 메쉬블랙</t>
    <phoneticPr fontId="1" type="noConversion"/>
  </si>
  <si>
    <t>재조립 및 셋팅</t>
    <phoneticPr fontId="1" type="noConversion"/>
  </si>
  <si>
    <t>케이스</t>
    <phoneticPr fontId="1" type="noConversion"/>
  </si>
  <si>
    <t>공임비</t>
    <phoneticPr fontId="1" type="noConversion"/>
  </si>
  <si>
    <t>수원시 팔달구 퀵으로 배송요청</t>
    <phoneticPr fontId="1" type="noConversion"/>
  </si>
  <si>
    <t>로지텍 손목받침대+장패드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</si>
</sst>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K10" sqref="K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35</v>
      </c>
      <c r="B1" s="19" t="s">
        <v>73</v>
      </c>
      <c r="C1" s="118" t="s">
        <v>55</v>
      </c>
      <c r="D1" s="119"/>
      <c r="E1" s="50"/>
      <c r="F1" s="51"/>
      <c r="G1" s="51"/>
      <c r="H1" s="52"/>
    </row>
    <row r="2" spans="1:9" ht="22.5" customHeight="1">
      <c r="A2" s="15" t="s">
        <v>29</v>
      </c>
      <c r="B2" s="29">
        <v>1057432533</v>
      </c>
      <c r="C2" s="120"/>
      <c r="D2" s="121"/>
      <c r="E2" s="53"/>
      <c r="F2" s="54"/>
      <c r="G2" s="54"/>
      <c r="H2" s="55"/>
    </row>
    <row r="3" spans="1:9" ht="22.5" customHeight="1">
      <c r="A3" s="15" t="s">
        <v>30</v>
      </c>
      <c r="B3" s="16">
        <f ca="1">TODAY()</f>
        <v>45416</v>
      </c>
      <c r="C3" s="15" t="s">
        <v>31</v>
      </c>
      <c r="D3" s="18"/>
      <c r="E3" s="53"/>
      <c r="F3" s="54"/>
      <c r="G3" s="54"/>
      <c r="H3" s="55"/>
    </row>
    <row r="4" spans="1:9" ht="22.5" customHeight="1">
      <c r="A4" s="14" t="s">
        <v>28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54</v>
      </c>
      <c r="B6" s="105"/>
      <c r="C6" s="64" t="s">
        <v>59</v>
      </c>
      <c r="D6" s="65"/>
      <c r="E6" s="3" t="s">
        <v>6</v>
      </c>
      <c r="F6" s="6">
        <v>20000</v>
      </c>
      <c r="G6" s="3">
        <v>-1</v>
      </c>
      <c r="H6" s="6">
        <f>F6*G6</f>
        <v>-20000</v>
      </c>
      <c r="I6" s="2"/>
    </row>
    <row r="7" spans="1:9" ht="24" customHeight="1">
      <c r="A7" s="106"/>
      <c r="B7" s="107"/>
      <c r="C7" s="64" t="s">
        <v>69</v>
      </c>
      <c r="D7" s="65"/>
      <c r="E7" s="22" t="s">
        <v>65</v>
      </c>
      <c r="F7" s="6">
        <v>15000</v>
      </c>
      <c r="G7" s="3">
        <v>-1</v>
      </c>
      <c r="H7" s="6">
        <f t="shared" ref="H7:H20" si="0">F7*G7</f>
        <v>-15000</v>
      </c>
      <c r="I7" s="2"/>
    </row>
    <row r="8" spans="1:9" ht="25.5" customHeight="1">
      <c r="A8" s="106"/>
      <c r="B8" s="107"/>
      <c r="C8" s="66" t="s">
        <v>70</v>
      </c>
      <c r="D8" s="67"/>
      <c r="E8" s="3" t="s">
        <v>65</v>
      </c>
      <c r="F8" s="6">
        <v>8000</v>
      </c>
      <c r="G8" s="3">
        <v>-4</v>
      </c>
      <c r="H8" s="6">
        <f t="shared" si="0"/>
        <v>-32000</v>
      </c>
      <c r="I8" s="2"/>
    </row>
    <row r="9" spans="1:9" ht="37.5" customHeight="1">
      <c r="A9" s="106"/>
      <c r="B9" s="107"/>
      <c r="C9" s="64" t="s">
        <v>64</v>
      </c>
      <c r="D9" s="65"/>
      <c r="E9" s="3" t="s">
        <v>62</v>
      </c>
      <c r="F9" s="6">
        <v>10000</v>
      </c>
      <c r="G9" s="3">
        <v>-1</v>
      </c>
      <c r="H9" s="6">
        <f t="shared" si="0"/>
        <v>-10000</v>
      </c>
      <c r="I9" s="2"/>
    </row>
    <row r="10" spans="1:9" ht="24" customHeight="1">
      <c r="A10" s="106"/>
      <c r="B10" s="107"/>
      <c r="C10" s="64" t="s">
        <v>68</v>
      </c>
      <c r="D10" s="65"/>
      <c r="E10" s="3" t="s">
        <v>63</v>
      </c>
      <c r="F10" s="6">
        <v>10000</v>
      </c>
      <c r="G10" s="3">
        <v>-2</v>
      </c>
      <c r="H10" s="6">
        <f t="shared" si="0"/>
        <v>-20000</v>
      </c>
      <c r="I10" s="2"/>
    </row>
    <row r="11" spans="1:9" ht="24" customHeight="1">
      <c r="A11" s="106"/>
      <c r="B11" s="107"/>
      <c r="C11" s="131" t="s">
        <v>66</v>
      </c>
      <c r="D11" s="132"/>
      <c r="E11" s="3" t="s">
        <v>67</v>
      </c>
      <c r="F11" s="6">
        <v>40000</v>
      </c>
      <c r="G11" s="3">
        <v>-1</v>
      </c>
      <c r="H11" s="6">
        <f t="shared" si="0"/>
        <v>-40000</v>
      </c>
      <c r="I11" s="2"/>
    </row>
    <row r="12" spans="1:9" ht="24" customHeight="1">
      <c r="A12" s="106"/>
      <c r="B12" s="107"/>
      <c r="C12" s="133" t="s">
        <v>72</v>
      </c>
      <c r="D12" s="65"/>
      <c r="E12" s="3" t="s">
        <v>67</v>
      </c>
      <c r="F12" s="6">
        <v>20000</v>
      </c>
      <c r="G12" s="3">
        <v>-1</v>
      </c>
      <c r="H12" s="6">
        <f t="shared" si="0"/>
        <v>-20000</v>
      </c>
      <c r="I12" s="2"/>
    </row>
    <row r="13" spans="1:9" ht="31.5" customHeight="1">
      <c r="A13" s="106"/>
      <c r="B13" s="107"/>
      <c r="C13" s="95" t="s">
        <v>60</v>
      </c>
      <c r="D13" s="96"/>
      <c r="E13" s="3" t="s">
        <v>61</v>
      </c>
      <c r="F13" s="6">
        <v>10000</v>
      </c>
      <c r="G13" s="3">
        <v>-2</v>
      </c>
      <c r="H13" s="6">
        <f t="shared" si="0"/>
        <v>-20000</v>
      </c>
      <c r="I13" s="2"/>
    </row>
    <row r="14" spans="1:9" ht="29.25" customHeight="1">
      <c r="A14" s="106"/>
      <c r="B14" s="107"/>
      <c r="C14" s="95" t="s">
        <v>71</v>
      </c>
      <c r="D14" s="96"/>
      <c r="E14" s="3" t="s">
        <v>62</v>
      </c>
      <c r="F14" s="6">
        <v>20000</v>
      </c>
      <c r="G14" s="3">
        <v>-1</v>
      </c>
      <c r="H14" s="6">
        <f t="shared" si="0"/>
        <v>-20000</v>
      </c>
      <c r="I14" s="2"/>
    </row>
    <row r="15" spans="1:9" ht="24" customHeight="1">
      <c r="A15" s="106"/>
      <c r="B15" s="107"/>
      <c r="C15" s="95"/>
      <c r="D15" s="96"/>
      <c r="E15" s="3"/>
      <c r="F15" s="6"/>
      <c r="G15" s="3"/>
      <c r="H15" s="6">
        <f t="shared" si="0"/>
        <v>0</v>
      </c>
      <c r="I15" s="2"/>
    </row>
    <row r="16" spans="1:9" ht="24" customHeight="1">
      <c r="A16" s="106"/>
      <c r="B16" s="107"/>
      <c r="C16" s="127"/>
      <c r="D16" s="128"/>
      <c r="E16" s="3"/>
      <c r="F16" s="6"/>
      <c r="G16" s="3"/>
      <c r="H16" s="6">
        <f t="shared" si="0"/>
        <v>0</v>
      </c>
      <c r="I16" s="2"/>
    </row>
    <row r="17" spans="1:9">
      <c r="A17" s="106"/>
      <c r="B17" s="107"/>
      <c r="C17" s="134"/>
      <c r="D17" s="115"/>
      <c r="E17" s="4"/>
      <c r="F17" s="7"/>
      <c r="G17" s="4"/>
      <c r="H17" s="6">
        <f t="shared" si="0"/>
        <v>0</v>
      </c>
      <c r="I17" s="2"/>
    </row>
    <row r="18" spans="1:9">
      <c r="A18" s="106"/>
      <c r="B18" s="107"/>
      <c r="C18" s="114"/>
      <c r="D18" s="115"/>
      <c r="E18" s="4"/>
      <c r="F18" s="7"/>
      <c r="G18" s="4"/>
      <c r="H18" s="6">
        <f t="shared" si="0"/>
        <v>0</v>
      </c>
      <c r="I18" s="2"/>
    </row>
    <row r="19" spans="1:9">
      <c r="A19" s="106"/>
      <c r="B19" s="107"/>
      <c r="C19" s="129"/>
      <c r="D19" s="130"/>
      <c r="E19" s="3"/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57</v>
      </c>
      <c r="B21" s="109"/>
      <c r="C21" s="124" t="s">
        <v>7</v>
      </c>
      <c r="D21" s="124"/>
      <c r="E21" s="99">
        <f>SUM(H6:H20)</f>
        <v>-197000</v>
      </c>
      <c r="F21" s="99"/>
      <c r="G21" s="24">
        <v>1</v>
      </c>
      <c r="H21" s="61" t="s">
        <v>9</v>
      </c>
      <c r="I21" s="2"/>
    </row>
    <row r="22" spans="1:9" ht="12.75" customHeight="1">
      <c r="A22" s="110"/>
      <c r="B22" s="111"/>
      <c r="C22" s="124"/>
      <c r="D22" s="124"/>
      <c r="E22" s="99">
        <f>E21*G21</f>
        <v>-197000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12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74</v>
      </c>
      <c r="D25" s="96"/>
      <c r="E25" s="5" t="s">
        <v>76</v>
      </c>
      <c r="F25" s="6">
        <v>35000</v>
      </c>
      <c r="G25" s="3">
        <v>1</v>
      </c>
      <c r="H25" s="6">
        <f>F25*G25</f>
        <v>35000</v>
      </c>
      <c r="I25" s="2"/>
    </row>
    <row r="26" spans="1:9" ht="25.15" customHeight="1">
      <c r="A26" s="77" t="s">
        <v>58</v>
      </c>
      <c r="B26" s="78"/>
      <c r="C26" s="116" t="s">
        <v>75</v>
      </c>
      <c r="D26" s="116"/>
      <c r="E26" s="5" t="s">
        <v>77</v>
      </c>
      <c r="F26" s="6">
        <v>80000</v>
      </c>
      <c r="G26" s="3">
        <v>1</v>
      </c>
      <c r="H26" s="6">
        <f>F26*G26</f>
        <v>80000</v>
      </c>
      <c r="I26" s="2"/>
    </row>
    <row r="27" spans="1:9">
      <c r="A27" s="79"/>
      <c r="B27" s="80"/>
      <c r="C27" s="116" t="s">
        <v>78</v>
      </c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 t="s">
        <v>79</v>
      </c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19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115000</v>
      </c>
      <c r="F34" s="101"/>
      <c r="G34" s="101"/>
      <c r="H34" s="59" t="s">
        <v>9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22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-82000</v>
      </c>
      <c r="G36" s="70"/>
      <c r="H36" s="9" t="s">
        <v>9</v>
      </c>
      <c r="I36" s="2"/>
    </row>
    <row r="37" spans="1:9" ht="16.5" customHeight="1">
      <c r="A37" s="75" t="s">
        <v>21</v>
      </c>
      <c r="B37" s="76"/>
      <c r="C37" s="85" t="b">
        <f>IF(F38="카드+현금",Sheet3!C9,IF(F38="현금+카드",Sheet3!C6))</f>
        <v>0</v>
      </c>
      <c r="D37" s="86"/>
      <c r="E37" s="8" t="s">
        <v>10</v>
      </c>
      <c r="F37" s="68">
        <f>F36*1.1-F36</f>
        <v>-8200.0000000000146</v>
      </c>
      <c r="G37" s="69"/>
      <c r="H37" s="10"/>
      <c r="I37" s="2"/>
    </row>
    <row r="38" spans="1:9" ht="17.25" customHeight="1">
      <c r="A38" s="75" t="s">
        <v>17</v>
      </c>
      <c r="B38" s="76"/>
      <c r="C38" s="44"/>
      <c r="D38" s="45"/>
      <c r="E38" s="8" t="s">
        <v>16</v>
      </c>
      <c r="F38" s="83" t="s">
        <v>53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18</v>
      </c>
      <c r="B39" s="41"/>
      <c r="C39" s="46">
        <f>SUM(C36:C37)-C38</f>
        <v>0</v>
      </c>
      <c r="D39" s="47"/>
      <c r="E39" s="21" t="s">
        <v>56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11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-90200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38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48</v>
      </c>
      <c r="B3" s="54"/>
      <c r="C3" s="54"/>
      <c r="E3" t="s">
        <v>41</v>
      </c>
      <c r="F3">
        <f>Sheet1!F36</f>
        <v>-82000</v>
      </c>
    </row>
    <row r="4" spans="1:7">
      <c r="A4" t="s">
        <v>47</v>
      </c>
      <c r="B4" s="30" t="s">
        <v>45</v>
      </c>
      <c r="C4" s="32">
        <v>500000</v>
      </c>
      <c r="D4" t="s">
        <v>42</v>
      </c>
    </row>
    <row r="5" spans="1:7">
      <c r="B5" t="s">
        <v>10</v>
      </c>
      <c r="C5">
        <v>1.1000000000000001</v>
      </c>
      <c r="D5" t="s">
        <v>43</v>
      </c>
    </row>
    <row r="6" spans="1:7">
      <c r="B6" t="s">
        <v>40</v>
      </c>
      <c r="C6" s="33">
        <f>(F3-C4)*C5</f>
        <v>-640200</v>
      </c>
      <c r="D6" t="s">
        <v>44</v>
      </c>
    </row>
    <row r="8" spans="1:7">
      <c r="A8" s="54" t="s">
        <v>49</v>
      </c>
      <c r="B8" s="54"/>
      <c r="C8" s="54"/>
    </row>
    <row r="9" spans="1:7">
      <c r="A9" t="s">
        <v>47</v>
      </c>
      <c r="B9" s="31" t="s">
        <v>46</v>
      </c>
      <c r="C9" s="34"/>
      <c r="D9" t="s">
        <v>42</v>
      </c>
      <c r="G9" s="33">
        <f>((F3*C10)-C9)/C10</f>
        <v>-82000</v>
      </c>
    </row>
    <row r="10" spans="1:7">
      <c r="B10" t="s">
        <v>10</v>
      </c>
      <c r="C10">
        <v>1.1000000000000001</v>
      </c>
      <c r="D10" t="s">
        <v>43</v>
      </c>
    </row>
    <row r="11" spans="1:7">
      <c r="B11" t="s">
        <v>39</v>
      </c>
      <c r="C11" s="33">
        <f>ROUND(G9,-3)</f>
        <v>-82000</v>
      </c>
      <c r="D11" t="s">
        <v>44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13</v>
      </c>
      <c r="C1" t="s">
        <v>23</v>
      </c>
      <c r="D1" s="12" t="s">
        <v>25</v>
      </c>
      <c r="E1" s="12" t="s">
        <v>25</v>
      </c>
    </row>
    <row r="2" spans="1:5">
      <c r="A2" t="s">
        <v>36</v>
      </c>
      <c r="B2" t="s">
        <v>9</v>
      </c>
      <c r="C2" s="20" t="s">
        <v>52</v>
      </c>
      <c r="D2" t="s">
        <v>24</v>
      </c>
    </row>
    <row r="3" spans="1:5">
      <c r="A3" t="s">
        <v>14</v>
      </c>
      <c r="B3" t="s">
        <v>20</v>
      </c>
      <c r="C3" s="20" t="s">
        <v>51</v>
      </c>
      <c r="D3" s="13" t="s">
        <v>26</v>
      </c>
    </row>
    <row r="4" spans="1:5">
      <c r="A4" t="s">
        <v>15</v>
      </c>
      <c r="B4" s="11">
        <f>Sheet1!F36-(Sheet1!C36)</f>
        <v>-82000</v>
      </c>
    </row>
    <row r="5" spans="1:5">
      <c r="A5" t="s">
        <v>50</v>
      </c>
      <c r="B5" s="11"/>
    </row>
    <row r="6" spans="1:5">
      <c r="A6" t="s">
        <v>27</v>
      </c>
    </row>
    <row r="7" spans="1:5">
      <c r="A7" t="s">
        <v>37</v>
      </c>
    </row>
    <row r="8" spans="1:5">
      <c r="A8" t="s">
        <v>8</v>
      </c>
      <c r="B8" s="11">
        <v>60000</v>
      </c>
    </row>
    <row r="9" spans="1:5">
      <c r="A9" t="s">
        <v>34</v>
      </c>
      <c r="B9" s="11">
        <v>70000</v>
      </c>
    </row>
    <row r="10" spans="1:5">
      <c r="A10" t="s">
        <v>32</v>
      </c>
      <c r="B10" s="11">
        <v>80000</v>
      </c>
    </row>
    <row r="11" spans="1:5">
      <c r="A11" t="s">
        <v>33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2024-05-02T09:21:02Z</cp:lastPrinted>
  <dcterms:created xsi:type="dcterms:W3CDTF">2019-03-28T03:58:09Z</dcterms:created>
  <dcterms:modified xsi:type="dcterms:W3CDTF">2024-05-04T10:34:08Z</dcterms:modified>
</cp:coreProperties>
</file>